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rat-O-Matic Football\"/>
    </mc:Choice>
  </mc:AlternateContent>
  <xr:revisionPtr revIDLastSave="0" documentId="8_{CD8DFA81-4307-4644-9733-E52D45F112A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2 AW Standings" sheetId="1" r:id="rId1"/>
    <sheet name="2022 AW Scores" sheetId="2" r:id="rId2"/>
  </sheets>
  <definedNames>
    <definedName name="_xlnm._FilterDatabase" localSheetId="1" hidden="1">'2022 AW Scores'!$A$1:$H$4850</definedName>
    <definedName name="ASTAB" localSheetId="0">'2022 AW Standings'!$A$1:$K$28</definedName>
    <definedName name="ASTAB_1" localSheetId="0">'2022 AW Standings'!#REF!</definedName>
    <definedName name="ASTAB_2" localSheetId="0">'2022 AW Standings'!#REF!</definedName>
    <definedName name="ASTAB_3" localSheetId="0">'2022 AW Standings'!#REF!</definedName>
    <definedName name="OFLSTAND" localSheetId="0">'2022 AW Standings'!#REF!</definedName>
    <definedName name="_xlnm.Print_Titles" localSheetId="1">'2022 AW Scores'!$1:$1</definedName>
    <definedName name="STAN0118" localSheetId="0">'2022 AW Standings'!#REF!</definedName>
    <definedName name="Standing" localSheetId="0">'2022 AW Standings'!#REF!</definedName>
    <definedName name="STANDING_1" localSheetId="0">'2022 AW Standings'!#REF!</definedName>
    <definedName name="STANDING_2" localSheetId="0">'2022 AW Standings'!#REF!</definedName>
    <definedName name="STANDINGS" localSheetId="0">'2022 AW Standings'!#REF!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G65" i="1"/>
  <c r="I64" i="1"/>
  <c r="G64" i="1"/>
  <c r="I22" i="1"/>
  <c r="G22" i="1"/>
  <c r="I51" i="1"/>
  <c r="G51" i="1"/>
  <c r="I30" i="1"/>
  <c r="G30" i="1"/>
  <c r="I62" i="1"/>
  <c r="G62" i="1"/>
  <c r="I10" i="1"/>
  <c r="G10" i="1"/>
  <c r="I9" i="1"/>
  <c r="G9" i="1"/>
  <c r="I13" i="1"/>
  <c r="G13" i="1"/>
  <c r="I43" i="1"/>
  <c r="G43" i="1"/>
  <c r="I63" i="1"/>
  <c r="G63" i="1"/>
  <c r="I20" i="1"/>
  <c r="G20" i="1"/>
  <c r="I12" i="1"/>
  <c r="G12" i="1"/>
  <c r="I61" i="1"/>
  <c r="G61" i="1"/>
  <c r="I42" i="1"/>
  <c r="G42" i="1"/>
  <c r="I45" i="1"/>
  <c r="G45" i="1"/>
  <c r="I44" i="1"/>
  <c r="G44" i="1"/>
  <c r="I53" i="1"/>
  <c r="G53" i="1"/>
  <c r="I54" i="1"/>
  <c r="G54" i="1"/>
  <c r="I11" i="1"/>
  <c r="G11" i="1"/>
  <c r="I52" i="1"/>
  <c r="G52" i="1"/>
  <c r="I29" i="1"/>
  <c r="G29" i="1"/>
  <c r="I33" i="1"/>
  <c r="G33" i="1"/>
  <c r="I32" i="1"/>
  <c r="G32" i="1"/>
  <c r="I31" i="1"/>
  <c r="G31" i="1"/>
  <c r="I23" i="1"/>
  <c r="G23" i="1"/>
  <c r="I41" i="1"/>
  <c r="G41" i="1"/>
  <c r="J41" i="1"/>
  <c r="H41" i="1"/>
  <c r="E41" i="1"/>
  <c r="J43" i="1"/>
  <c r="H43" i="1"/>
  <c r="E43" i="1"/>
  <c r="I19" i="1"/>
  <c r="J19" i="1" s="1"/>
  <c r="G19" i="1"/>
  <c r="H19" i="1" s="1"/>
  <c r="K19" i="1" s="1"/>
  <c r="E19" i="1"/>
  <c r="J20" i="1"/>
  <c r="H20" i="1"/>
  <c r="E20" i="1"/>
  <c r="I55" i="1"/>
  <c r="G55" i="1"/>
  <c r="I21" i="1"/>
  <c r="G21" i="1"/>
  <c r="J61" i="1"/>
  <c r="H61" i="1"/>
  <c r="E61" i="1"/>
  <c r="J62" i="1"/>
  <c r="H62" i="1"/>
  <c r="E62" i="1"/>
  <c r="J64" i="1"/>
  <c r="H64" i="1"/>
  <c r="E64" i="1"/>
  <c r="H53" i="1"/>
  <c r="J11" i="1"/>
  <c r="H11" i="1"/>
  <c r="J9" i="1"/>
  <c r="H9" i="1"/>
  <c r="J51" i="1"/>
  <c r="H51" i="1"/>
  <c r="H45" i="1"/>
  <c r="J53" i="1"/>
  <c r="J44" i="1"/>
  <c r="H44" i="1"/>
  <c r="J45" i="1"/>
  <c r="J42" i="1"/>
  <c r="H42" i="1"/>
  <c r="E42" i="1"/>
  <c r="E44" i="1"/>
  <c r="E9" i="1"/>
  <c r="E11" i="1"/>
  <c r="E53" i="1"/>
  <c r="E51" i="1"/>
  <c r="E45" i="1"/>
  <c r="J22" i="1"/>
  <c r="H22" i="1"/>
  <c r="E22" i="1"/>
  <c r="J23" i="1"/>
  <c r="H23" i="1"/>
  <c r="E23" i="1"/>
  <c r="K20" i="1" l="1"/>
  <c r="K43" i="1"/>
  <c r="K41" i="1"/>
  <c r="K64" i="1"/>
  <c r="K61" i="1"/>
  <c r="K62" i="1"/>
  <c r="K9" i="1"/>
  <c r="K42" i="1"/>
  <c r="K44" i="1"/>
  <c r="K11" i="1"/>
  <c r="K53" i="1"/>
  <c r="K51" i="1"/>
  <c r="K23" i="1"/>
  <c r="K22" i="1"/>
  <c r="K45" i="1"/>
  <c r="J32" i="1" l="1"/>
  <c r="H32" i="1"/>
  <c r="E32" i="1"/>
  <c r="J29" i="1"/>
  <c r="H29" i="1"/>
  <c r="E29" i="1"/>
  <c r="K32" i="1" l="1"/>
  <c r="K29" i="1"/>
  <c r="J55" i="1" l="1"/>
  <c r="H55" i="1"/>
  <c r="E55" i="1"/>
  <c r="J54" i="1"/>
  <c r="H54" i="1"/>
  <c r="E54" i="1"/>
  <c r="J10" i="1"/>
  <c r="H10" i="1"/>
  <c r="E10" i="1"/>
  <c r="J13" i="1"/>
  <c r="H13" i="1"/>
  <c r="E13" i="1"/>
  <c r="K55" i="1" l="1"/>
  <c r="K13" i="1"/>
  <c r="K54" i="1"/>
  <c r="K10" i="1"/>
  <c r="J52" i="1" l="1"/>
  <c r="H52" i="1"/>
  <c r="E52" i="1"/>
  <c r="K52" i="1" l="1"/>
  <c r="J63" i="1" l="1"/>
  <c r="H63" i="1"/>
  <c r="J31" i="1"/>
  <c r="H31" i="1"/>
  <c r="E65" i="1"/>
  <c r="E63" i="1"/>
  <c r="E30" i="1"/>
  <c r="E33" i="1"/>
  <c r="E31" i="1"/>
  <c r="E21" i="1"/>
  <c r="K63" i="1" l="1"/>
  <c r="K31" i="1"/>
  <c r="J12" i="1" l="1"/>
  <c r="H12" i="1"/>
  <c r="E12" i="1"/>
  <c r="K12" i="1" l="1"/>
  <c r="J21" i="1"/>
  <c r="H21" i="1"/>
  <c r="K21" i="1" l="1"/>
  <c r="I67" i="1" l="1"/>
  <c r="G67" i="1"/>
  <c r="D67" i="1"/>
  <c r="C67" i="1"/>
  <c r="B67" i="1"/>
  <c r="J65" i="1" l="1"/>
  <c r="H65" i="1"/>
  <c r="K65" i="1" l="1"/>
  <c r="H30" i="1" l="1"/>
  <c r="J30" i="1"/>
  <c r="K30" i="1" l="1"/>
  <c r="J33" i="1" l="1"/>
  <c r="H33" i="1"/>
  <c r="K33" i="1" l="1"/>
  <c r="E67" i="1" l="1"/>
  <c r="J67" i="1"/>
  <c r="H67" i="1"/>
  <c r="K6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STAB" type="6" refreshedVersion="0" deleted="1" background="1" saveData="1">
    <textPr sourceFile="C:\Transfer\ASTAB.TXT" qualifier="none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<sst xmlns="http://schemas.openxmlformats.org/spreadsheetml/2006/main" count="1011" uniqueCount="367">
  <si>
    <t>Team</t>
  </si>
  <si>
    <t>W</t>
  </si>
  <si>
    <t>L</t>
  </si>
  <si>
    <t>T</t>
  </si>
  <si>
    <t>Pct</t>
  </si>
  <si>
    <t>GBL</t>
  </si>
  <si>
    <t>PF</t>
  </si>
  <si>
    <t>Avg PF</t>
  </si>
  <si>
    <t>PA</t>
  </si>
  <si>
    <t>Avg PA</t>
  </si>
  <si>
    <t>Diff</t>
  </si>
  <si>
    <t>Division</t>
  </si>
  <si>
    <t>---</t>
  </si>
  <si>
    <t>Totals</t>
  </si>
  <si>
    <t>New Orleans SAINTS</t>
  </si>
  <si>
    <t>Shreveport STEAMER</t>
  </si>
  <si>
    <t>Green Bay PACKERS</t>
  </si>
  <si>
    <t>Oakland RAIDERS</t>
  </si>
  <si>
    <t>New Orleans VOODOO</t>
  </si>
  <si>
    <t>Phoenix CARDINALS</t>
  </si>
  <si>
    <t>Seattle SEAHAWKS</t>
  </si>
  <si>
    <t>Philadelphia EAGLES</t>
  </si>
  <si>
    <t>Detroit LIONS</t>
  </si>
  <si>
    <t>Cleveland BROWNS</t>
  </si>
  <si>
    <t>Los Angeles RAMS</t>
  </si>
  <si>
    <t>Southern California SUN</t>
  </si>
  <si>
    <t>Los Angeles CHARGERS</t>
  </si>
  <si>
    <t>Playoffs Status</t>
  </si>
  <si>
    <t>Dallas COWBOYS</t>
  </si>
  <si>
    <t>American Conference</t>
  </si>
  <si>
    <t>National Conference</t>
  </si>
  <si>
    <t>Shula Division</t>
  </si>
  <si>
    <t>Noll Division</t>
  </si>
  <si>
    <t>Stram Division</t>
  </si>
  <si>
    <t>Lombardi Division</t>
  </si>
  <si>
    <t>Halas Division</t>
  </si>
  <si>
    <t>Walsh Division</t>
  </si>
  <si>
    <t>Game #</t>
  </si>
  <si>
    <t>Date</t>
  </si>
  <si>
    <t>Winning Team</t>
  </si>
  <si>
    <t>Score</t>
  </si>
  <si>
    <t>Losing Team</t>
  </si>
  <si>
    <t>Notes</t>
  </si>
  <si>
    <t>Game</t>
  </si>
  <si>
    <t>Grand Rapids RAMPAGE</t>
  </si>
  <si>
    <t>Philadelphia STARS</t>
  </si>
  <si>
    <t>St. Louis RAMS</t>
  </si>
  <si>
    <t>New York GIANTS</t>
  </si>
  <si>
    <t>Montreal ALOUETTES</t>
  </si>
  <si>
    <t>Oklahoma OUTLAWS</t>
  </si>
  <si>
    <t>St. Louis CARDINALS</t>
  </si>
  <si>
    <t>New York JETS</t>
  </si>
  <si>
    <t>Houston OILERS</t>
  </si>
  <si>
    <t>Hamilton TIGER-CATS</t>
  </si>
  <si>
    <t>New England PATRIOTS</t>
  </si>
  <si>
    <t>Carolina PANTHERS</t>
  </si>
  <si>
    <t>Houston TEXANS</t>
  </si>
  <si>
    <t>Tampa Bay BUCCANEERS</t>
  </si>
  <si>
    <t>Atlanta FALCONS</t>
  </si>
  <si>
    <t>Baltimore COLTS</t>
  </si>
  <si>
    <t>ATL at CAR (2)</t>
  </si>
  <si>
    <t>SEA at ATL (1)</t>
  </si>
  <si>
    <t>GRR at NOV (3)</t>
  </si>
  <si>
    <t>DET at NEP (4)</t>
  </si>
  <si>
    <t>HAM at PHO (1)</t>
  </si>
  <si>
    <t>MON at PHO (2)</t>
  </si>
  <si>
    <t>NEP at STL (3)</t>
  </si>
  <si>
    <t>NYG at LAM (3)</t>
  </si>
  <si>
    <t>PHS at NYG (4)</t>
  </si>
  <si>
    <t>SLC at STL (2)</t>
  </si>
  <si>
    <t>Overtime.</t>
  </si>
  <si>
    <t>CAR at LAM (4)</t>
  </si>
  <si>
    <t>CAR at DAL (3)</t>
  </si>
  <si>
    <t>HOU at LAC (3)</t>
  </si>
  <si>
    <t>LAC at NOV (2)</t>
  </si>
  <si>
    <t>SEA at GRR (4)</t>
  </si>
  <si>
    <t>GRR at LAM (1)</t>
  </si>
  <si>
    <t>LAC at CAR (1)</t>
  </si>
  <si>
    <t>PHS at DET (2)</t>
  </si>
  <si>
    <t>OAK at DET (3)</t>
  </si>
  <si>
    <t>TBB at SEA (3)</t>
  </si>
  <si>
    <t>OAK at MON (1)</t>
  </si>
  <si>
    <t>DAL at HOU (1)</t>
  </si>
  <si>
    <t>PHI at CLE (3)</t>
  </si>
  <si>
    <t>NOV at PHS (1)</t>
  </si>
  <si>
    <t>HOO at LAC (4)</t>
  </si>
  <si>
    <t>DAL at NEP (2)</t>
  </si>
  <si>
    <t>NOS at HOO (2)</t>
  </si>
  <si>
    <t>NOS at BAC (1)</t>
  </si>
  <si>
    <t>PHO at MON (4)</t>
  </si>
  <si>
    <t>STL at GBP (1)</t>
  </si>
  <si>
    <t>BAC at SLC (3)</t>
  </si>
  <si>
    <t>SHR at NOS (3)</t>
  </si>
  <si>
    <t>SHR at OAK (4)</t>
  </si>
  <si>
    <t>SCS at STL (4)</t>
  </si>
  <si>
    <t>SLC at GBP (4)</t>
  </si>
  <si>
    <t>MON at HAM (3)</t>
  </si>
  <si>
    <t>OKL at ATL (3)</t>
  </si>
  <si>
    <t>CLE at OKL (1)</t>
  </si>
  <si>
    <t>NEP at OKL (1)</t>
  </si>
  <si>
    <t>GBP at NYJ (3)</t>
  </si>
  <si>
    <t>ATL at CLE (4)</t>
  </si>
  <si>
    <t>GBP:  Paul Mankiewicz.</t>
  </si>
  <si>
    <t>PHI at HOO (1)</t>
  </si>
  <si>
    <t>TBB at GBP (2)</t>
  </si>
  <si>
    <t>PHO at PHS (3)</t>
  </si>
  <si>
    <t>GRR at HOU (2)</t>
  </si>
  <si>
    <t>PHI at OKL (2)</t>
  </si>
  <si>
    <t>HOO at SCS (3)</t>
  </si>
  <si>
    <t>BAC at HOU (4)</t>
  </si>
  <si>
    <t>HAM at NOV (4)</t>
  </si>
  <si>
    <t>SEA at HAM (2)</t>
  </si>
  <si>
    <t>NOS at DAL (4)</t>
  </si>
  <si>
    <t>OKL at PHI (4)</t>
  </si>
  <si>
    <t>DET at NYG (1)</t>
  </si>
  <si>
    <t>SCS at SLC (1)</t>
  </si>
  <si>
    <t>CLE at SCS (2)</t>
  </si>
  <si>
    <t>NYG at OAK (2)</t>
  </si>
  <si>
    <t>NYJ at BAC (2)</t>
  </si>
  <si>
    <t>End of Quarter 1</t>
  </si>
  <si>
    <t>SHR at NYJ (1)</t>
  </si>
  <si>
    <t>LAM at SHR (2)</t>
  </si>
  <si>
    <t>NYJ at TBB (4)</t>
  </si>
  <si>
    <t>PHI at HOU (5)</t>
  </si>
  <si>
    <t>GBP:  Neil Shannon.</t>
  </si>
  <si>
    <t>HOU at GB (6)</t>
  </si>
  <si>
    <t>SLC at HOU (7)</t>
  </si>
  <si>
    <t>GBP:  Dan Suhr.</t>
  </si>
  <si>
    <t>GBP at NEP (5)</t>
  </si>
  <si>
    <t>HOO at CAR (7)</t>
  </si>
  <si>
    <t>HOO at NEP (8)</t>
  </si>
  <si>
    <t>MON at CAR (5)</t>
  </si>
  <si>
    <t>CLE at PHO (6)</t>
  </si>
  <si>
    <t>NOV at HOO (6)</t>
  </si>
  <si>
    <t>GBP at LAM (8)</t>
  </si>
  <si>
    <t>NYJ at OKL (5)</t>
  </si>
  <si>
    <t>STL at NYG (6)</t>
  </si>
  <si>
    <t>CLE at MON (7)</t>
  </si>
  <si>
    <t>NYG at NYJ (7)</t>
  </si>
  <si>
    <t>DAL at PHS (6)</t>
  </si>
  <si>
    <t>STL at NOS (7)</t>
  </si>
  <si>
    <t>NYG at HAM (8)</t>
  </si>
  <si>
    <t>DAL at GRR (7)</t>
  </si>
  <si>
    <t>NOS at CLE (5)</t>
  </si>
  <si>
    <t>SLC at HOO (5)</t>
  </si>
  <si>
    <t>LAM at TBB (7)</t>
  </si>
  <si>
    <t>TBB at MON (8)</t>
  </si>
  <si>
    <t>TBB at DET (5)</t>
  </si>
  <si>
    <t>GBP:  Dave Will.</t>
  </si>
  <si>
    <t>GBP at DET (7)</t>
  </si>
  <si>
    <t>OKL at HAM (7)</t>
  </si>
  <si>
    <t>HAM at SEA (5)</t>
  </si>
  <si>
    <t>ATL at NOS (6)</t>
  </si>
  <si>
    <t>STL at SHR (5)</t>
  </si>
  <si>
    <t>BAC at HAM (6)</t>
  </si>
  <si>
    <t>LAC at TBB (6)</t>
  </si>
  <si>
    <t>OAK at NYG (5)</t>
  </si>
  <si>
    <t>LAC at SLC (8)</t>
  </si>
  <si>
    <t>LAM at ATL (5)</t>
  </si>
  <si>
    <t>DET at SEA (6)</t>
  </si>
  <si>
    <t>SEA at BAC (7)</t>
  </si>
  <si>
    <t>GRR at PHS (5)</t>
  </si>
  <si>
    <t>CAR at NOV (8)</t>
  </si>
  <si>
    <t>NOV at LAC (5)</t>
  </si>
  <si>
    <t>OAK at ATL (8)</t>
  </si>
  <si>
    <t>OAK at NYJ (6)</t>
  </si>
  <si>
    <t>PHO at NOV (7)</t>
  </si>
  <si>
    <t>ATL at PHS (7)</t>
  </si>
  <si>
    <t>NOS at PHO (8)</t>
  </si>
  <si>
    <t>MON at GRR (6)</t>
  </si>
  <si>
    <t>NEP at LAM (6)</t>
  </si>
  <si>
    <t>CLE at DAL (8)</t>
  </si>
  <si>
    <t>OKL at BAC (8)</t>
  </si>
  <si>
    <t>OKL at SLC (6)</t>
  </si>
  <si>
    <t>LAC at OAK (7)</t>
  </si>
  <si>
    <t>PHS at GRR (8)</t>
  </si>
  <si>
    <t>CAR at SCS (6)</t>
  </si>
  <si>
    <t>PHO at BAC (5)</t>
  </si>
  <si>
    <t>NEP at PHI (7)</t>
  </si>
  <si>
    <t>HOU at SCS (8)</t>
  </si>
  <si>
    <t>PHI at SEA (8)</t>
  </si>
  <si>
    <t>SHR at PHI (6)</t>
  </si>
  <si>
    <t>SCS at SHR (7)</t>
  </si>
  <si>
    <t>NYJ at DET (8)</t>
  </si>
  <si>
    <t>SHR at STL (8)</t>
  </si>
  <si>
    <t>End of Quarter 2</t>
  </si>
  <si>
    <t>SCS at DAL (5)</t>
  </si>
  <si>
    <t>DET at LAM (9)</t>
  </si>
  <si>
    <t>NOV at DET (11)</t>
  </si>
  <si>
    <t>GBP at OKL (9)</t>
  </si>
  <si>
    <t>HOU at NOV (9)</t>
  </si>
  <si>
    <t>HOO at HOU (10)</t>
  </si>
  <si>
    <t>PHS at CAR (11)</t>
  </si>
  <si>
    <t>NYG at DET (12)</t>
  </si>
  <si>
    <t>DET at HAM (10)</t>
  </si>
  <si>
    <t>HOU at DAL (12)</t>
  </si>
  <si>
    <t>SHR at GBP (10)</t>
  </si>
  <si>
    <t>HOO at SLC (11)</t>
  </si>
  <si>
    <t>LAM at STL (11)</t>
  </si>
  <si>
    <t>Overtime.  GBP:  Dave Will.</t>
  </si>
  <si>
    <t>GBP at STL (12)</t>
  </si>
  <si>
    <t>MON at SEA (9)</t>
  </si>
  <si>
    <t>HOU at NYJ (11)</t>
  </si>
  <si>
    <t>DAL at HOO (9)</t>
  </si>
  <si>
    <t>CAR at NYG (10)</t>
  </si>
  <si>
    <t>BAC at MON (11)</t>
  </si>
  <si>
    <t>NYJ at NEP (10)</t>
  </si>
  <si>
    <t>GRR at HOO (12)</t>
  </si>
  <si>
    <t>NEP at SHR (9)</t>
  </si>
  <si>
    <t>PHS at NOV (12)</t>
  </si>
  <si>
    <t>CLE at NOS (11)</t>
  </si>
  <si>
    <t>GRR at LAC (9)</t>
  </si>
  <si>
    <t>DAL at SLC (10)</t>
  </si>
  <si>
    <t>NOV at TBB (10)</t>
  </si>
  <si>
    <t>SEA at LAC (11)</t>
  </si>
  <si>
    <t>TBB at NYG (11)</t>
  </si>
  <si>
    <t>ATL at MON (10)</t>
  </si>
  <si>
    <t>LAC at PHS (10)</t>
  </si>
  <si>
    <t>DAL at SHR (11)</t>
  </si>
  <si>
    <t>4</t>
  </si>
  <si>
    <t>NYG at PHO (9)</t>
  </si>
  <si>
    <t>OAK at TBB (9)</t>
  </si>
  <si>
    <t>STL at CLE (10)</t>
  </si>
  <si>
    <t>PHO at HAM (12)</t>
  </si>
  <si>
    <t>TBB at LAM (12)</t>
  </si>
  <si>
    <t>SEA at PHO (10)</t>
  </si>
  <si>
    <t>GRR at OAK (11)</t>
  </si>
  <si>
    <t>HAM at PHI (11)</t>
  </si>
  <si>
    <t>CAR at LAC (12)</t>
  </si>
  <si>
    <t>BAC at CLE (9)</t>
  </si>
  <si>
    <t>NYJ at STL (9)</t>
  </si>
  <si>
    <t>SLC at CAR (9)</t>
  </si>
  <si>
    <t>LAM at OAK (10)</t>
  </si>
  <si>
    <t>BAC at NOS (12)</t>
  </si>
  <si>
    <t>MON at PHI (12)</t>
  </si>
  <si>
    <t>Eliminated</t>
  </si>
  <si>
    <t>NEP:  Nathan Baylor.  GBP:  Dennis Crowley.</t>
  </si>
  <si>
    <t>NEP at GBP (11)</t>
  </si>
  <si>
    <t>ATL at SEA (12)</t>
  </si>
  <si>
    <t>NOS at OKL (10)</t>
  </si>
  <si>
    <t>SCS at GRR (10)</t>
  </si>
  <si>
    <t>NEP:  Joe Golden.</t>
  </si>
  <si>
    <t>OAK at NEP (12)</t>
  </si>
  <si>
    <t>PHI at NOS (9)</t>
  </si>
  <si>
    <t>PHI at BAC (10)</t>
  </si>
  <si>
    <t>OKL at SCS (11)</t>
  </si>
  <si>
    <t>PHO at ATL (11)</t>
  </si>
  <si>
    <t>HAM at ATL (9)</t>
  </si>
  <si>
    <t>SCS at PHS (9)</t>
  </si>
  <si>
    <t>SLC at SCS (12)</t>
  </si>
  <si>
    <t>3</t>
  </si>
  <si>
    <t>NYJ at SHR (12)</t>
  </si>
  <si>
    <t>OKL at CLE (12)</t>
  </si>
  <si>
    <t>End of Quarter 3</t>
  </si>
  <si>
    <t>NOV at CAR (16)</t>
  </si>
  <si>
    <t>NYG at GBP (16)</t>
  </si>
  <si>
    <t>GBP at CLE (14)</t>
  </si>
  <si>
    <t>MON at ATL (15)</t>
  </si>
  <si>
    <t>GRR at CAR (15)</t>
  </si>
  <si>
    <t>HOU at HOO (15)</t>
  </si>
  <si>
    <t>LAM at DET (16)</t>
  </si>
  <si>
    <t>DET at TBB (14)</t>
  </si>
  <si>
    <t>HOU at SLC (14)</t>
  </si>
  <si>
    <t>HAM at CLE (15)</t>
  </si>
  <si>
    <t>NEP at NYJ (15)</t>
  </si>
  <si>
    <t>LAM at NYG (13)</t>
  </si>
  <si>
    <t>PHS at HOU (13)</t>
  </si>
  <si>
    <t>LAM at PHO (14)</t>
  </si>
  <si>
    <t>NYG at TBB (15)</t>
  </si>
  <si>
    <t>5-3</t>
  </si>
  <si>
    <t>GBP:  Dennis Crowley.</t>
  </si>
  <si>
    <t>GBP at SHR (15)</t>
  </si>
  <si>
    <t>OAK at LAM (15)</t>
  </si>
  <si>
    <t>SEA at MON (16)</t>
  </si>
  <si>
    <t>SHR at NEP (16)</t>
  </si>
  <si>
    <t>4-4</t>
  </si>
  <si>
    <t>NYJ at GBP (13)</t>
  </si>
  <si>
    <t>NOV at GRR (14)</t>
  </si>
  <si>
    <t>SHR at NYG (14)</t>
  </si>
  <si>
    <t>CLE at BAC (16)</t>
  </si>
  <si>
    <t>1-7</t>
  </si>
  <si>
    <t>1</t>
  </si>
  <si>
    <t>CLE at PHI (13)</t>
  </si>
  <si>
    <t>HOO at NYJ (14)</t>
  </si>
  <si>
    <t>DET at STL (15)</t>
  </si>
  <si>
    <t>PHS at SLC (16)</t>
  </si>
  <si>
    <t>11</t>
  </si>
  <si>
    <t>DET at OAK (13)</t>
  </si>
  <si>
    <t>PHS at LAC (15)</t>
  </si>
  <si>
    <t>SLC at DAL (15)</t>
  </si>
  <si>
    <t>DAL at LAC (13)</t>
  </si>
  <si>
    <t>CAR at PHS (14)</t>
  </si>
  <si>
    <t>HAM at LAC (14)</t>
  </si>
  <si>
    <t>NEP at BAC (14)</t>
  </si>
  <si>
    <t>LAC at GRR (16)</t>
  </si>
  <si>
    <t>3-5</t>
  </si>
  <si>
    <t>NOS at SEA (13)</t>
  </si>
  <si>
    <t>STL at OAK (14)</t>
  </si>
  <si>
    <t>OKL at NOS (15)</t>
  </si>
  <si>
    <t>CAR at GRR (13)</t>
  </si>
  <si>
    <t>STL at NEP (13)</t>
  </si>
  <si>
    <t>SEA at OKL (14)</t>
  </si>
  <si>
    <t>BAC at PHI (15)</t>
  </si>
  <si>
    <t>PHO at SEA (15)</t>
  </si>
  <si>
    <t>NOS at PHI (16)</t>
  </si>
  <si>
    <t>PHO at OKL (16)</t>
  </si>
  <si>
    <t>STL at NYJ (16)</t>
  </si>
  <si>
    <t>2-6</t>
  </si>
  <si>
    <t>6-2</t>
  </si>
  <si>
    <t>5</t>
  </si>
  <si>
    <t>7</t>
  </si>
  <si>
    <t>BAC at OKL (13)</t>
  </si>
  <si>
    <t>MON at NOS (14)</t>
  </si>
  <si>
    <t>0-8</t>
  </si>
  <si>
    <t>ATL at HAM (16)</t>
  </si>
  <si>
    <t>HOO at DAL (16)</t>
  </si>
  <si>
    <t>SCS at HOU (16)</t>
  </si>
  <si>
    <t>ATL at PHO (13)</t>
  </si>
  <si>
    <t>TBB at OAK (16)</t>
  </si>
  <si>
    <t>SCS at HOO (13)</t>
  </si>
  <si>
    <t>PHI at ATL (14)</t>
  </si>
  <si>
    <t>HAM at MON (13)</t>
  </si>
  <si>
    <t>SLC at NOV (13)</t>
  </si>
  <si>
    <t>NOV at SCS (15)</t>
  </si>
  <si>
    <t>8-0</t>
  </si>
  <si>
    <t>6</t>
  </si>
  <si>
    <t>8</t>
  </si>
  <si>
    <t>TBB at SHR (13)</t>
  </si>
  <si>
    <t>DAL at SCS (14)</t>
  </si>
  <si>
    <t>End of Quarter 4</t>
  </si>
  <si>
    <t>2</t>
  </si>
  <si>
    <t>Clinched Wild Card Berth and #6 seed:  LAM won the tiebreaker with HAM and SEA by virtue of a 7-5 conference record (HAM and SEA were 6-6).</t>
  </si>
  <si>
    <t>Clinched Wild Card Berth and #3 seed.</t>
  </si>
  <si>
    <t>Clinched Stram Division Title and #4 seed.</t>
  </si>
  <si>
    <t>Clinched Wild Card Berth and #5 seed.</t>
  </si>
  <si>
    <t>Clinched Noll Division Title and #2 seed:  Lost tiebreaker to MON on conference records:  MON (11-1) vs. NYG (8-4).</t>
  </si>
  <si>
    <t>Clinched Shula Division Title and #1 seed:  MON had an 11-1 conference record while the NYG had an 8-4 conference record.</t>
  </si>
  <si>
    <t>Clinched Lombardi Division Title and #1 seed.</t>
  </si>
  <si>
    <t>Clinched the Halas Division Title and #6 seed.</t>
  </si>
  <si>
    <t>Clinched Wild Card Berth and #2 seed (2-0 vs. PHI).</t>
  </si>
  <si>
    <t>Clinched Wild Card Berth and #3 seed (0-2 vs. NOS).</t>
  </si>
  <si>
    <t>Clinched Walsh Division Title and #4 seed (2-0 vs. SLC)</t>
  </si>
  <si>
    <t>Clinched Wild Card Berth and #5 seed (0-2 vs. HOU).</t>
  </si>
  <si>
    <t>FINAL 2022 Autumn Wind Standings</t>
  </si>
  <si>
    <t>AFC Wildcard Playoffs #1:</t>
  </si>
  <si>
    <t>AFC Wildcard Playoffs #2:</t>
  </si>
  <si>
    <t>NFC Wildcard Playoffs #1:</t>
  </si>
  <si>
    <t>NFC Wildcard Playoffs #2:</t>
  </si>
  <si>
    <t>AFC Divisional Playoffs #1:</t>
  </si>
  <si>
    <t>AFC Divisional Playoffs #2:</t>
  </si>
  <si>
    <t>NFC Divisional Playoffs #2:</t>
  </si>
  <si>
    <t>AFC Conference Championship:</t>
  </si>
  <si>
    <t>NFC Conference Championship:</t>
  </si>
  <si>
    <t>OOPER BOWL XIX:</t>
  </si>
  <si>
    <t>LAM (#6) at OAK (#3)</t>
  </si>
  <si>
    <t>NOV (#5) at CAR (#4)</t>
  </si>
  <si>
    <t>SHR (#6) at PHI (#3)</t>
  </si>
  <si>
    <t>SLC (#5) at HOU (#4)</t>
  </si>
  <si>
    <t>CAR (#4) at MON (#1)</t>
  </si>
  <si>
    <t>OAK (#3) at NYG (#2)</t>
  </si>
  <si>
    <t>SHR (#6) at CLE (#1)</t>
  </si>
  <si>
    <t>HOU (#4) at NOS (#2)</t>
  </si>
  <si>
    <t>NFC Divisional Playoffs #1: CLE: Paul Power.</t>
  </si>
  <si>
    <t>SHR (#6) at NOS (#2)</t>
  </si>
  <si>
    <t>OAK (#3) at MON (#1)</t>
  </si>
  <si>
    <t>MON vs. NOS</t>
  </si>
  <si>
    <t>End of 2022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</si>
</sst>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.000"/>
    <numFmt numFmtId="165" formatCode="0.00_);[Red]\(0.00\)"/>
    <numFmt numFmtId="166" formatCode="mm/dd/yy"/>
    <numFmt numFmtId="167" formatCode="mm/dd/yy;@"/>
  </numFmts>
  <fonts count="49" x14ac:knownFonts="1">
    <font>
      <sz val="10"/>
      <name val="Arial Black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0"/>
      <color rgb="FF00000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 Black"/>
      <family val="2"/>
    </font>
    <font>
      <sz val="10"/>
      <color rgb="FFFF0000"/>
      <name val="Arial Black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" applyNumberFormat="0" applyAlignment="0" applyProtection="0"/>
    <xf numFmtId="0" fontId="12" fillId="28" borderId="2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1" applyNumberFormat="0" applyAlignment="0" applyProtection="0"/>
    <xf numFmtId="0" fontId="19" fillId="0" borderId="6" applyNumberFormat="0" applyFill="0" applyAlignment="0" applyProtection="0"/>
    <xf numFmtId="0" fontId="20" fillId="31" borderId="0" applyNumberFormat="0" applyBorder="0" applyAlignment="0" applyProtection="0"/>
    <xf numFmtId="0" fontId="2" fillId="32" borderId="7" applyNumberFormat="0" applyFont="0" applyAlignment="0" applyProtection="0"/>
    <xf numFmtId="0" fontId="21" fillId="2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29" fillId="52" borderId="11" applyNumberFormat="0" applyAlignment="0" applyProtection="0"/>
    <xf numFmtId="0" fontId="29" fillId="52" borderId="11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38" borderId="10" applyNumberFormat="0" applyAlignment="0" applyProtection="0"/>
    <xf numFmtId="0" fontId="38" fillId="38" borderId="10" applyNumberFormat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41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54" borderId="16" applyNumberFormat="0" applyFont="0" applyAlignment="0" applyProtection="0"/>
    <xf numFmtId="0" fontId="5" fillId="54" borderId="16" applyNumberFormat="0" applyFont="0" applyAlignment="0" applyProtection="0"/>
    <xf numFmtId="0" fontId="5" fillId="54" borderId="16" applyNumberFormat="0" applyFont="0" applyAlignment="0" applyProtection="0"/>
    <xf numFmtId="0" fontId="43" fillId="51" borderId="17" applyNumberFormat="0" applyAlignment="0" applyProtection="0"/>
    <xf numFmtId="0" fontId="43" fillId="51" borderId="17" applyNumberForma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56"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165" fontId="4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2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7" fillId="0" borderId="0" xfId="0" applyFont="1"/>
    <xf numFmtId="1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  <xf numFmtId="165" fontId="5" fillId="0" borderId="0" xfId="0" applyNumberFormat="1" applyFont="1"/>
    <xf numFmtId="1" fontId="4" fillId="0" borderId="0" xfId="0" applyNumberFormat="1" applyFont="1"/>
    <xf numFmtId="38" fontId="4" fillId="0" borderId="0" xfId="0" applyNumberFormat="1" applyFont="1"/>
    <xf numFmtId="0" fontId="25" fillId="0" borderId="0" xfId="0" applyFont="1" applyAlignment="1">
      <alignment horizontal="centerContinuous"/>
    </xf>
    <xf numFmtId="0" fontId="5" fillId="0" borderId="0" xfId="44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4" fillId="0" borderId="0" xfId="44" applyNumberFormat="1" applyFont="1" applyAlignment="1">
      <alignment horizontal="center"/>
    </xf>
    <xf numFmtId="0" fontId="3" fillId="0" borderId="0" xfId="44"/>
    <xf numFmtId="0" fontId="4" fillId="0" borderId="0" xfId="112" applyNumberFormat="1" applyFont="1" applyAlignment="1">
      <alignment horizontal="center"/>
    </xf>
    <xf numFmtId="166" fontId="5" fillId="0" borderId="0" xfId="44" applyNumberFormat="1" applyFont="1" applyAlignment="1">
      <alignment horizontal="center"/>
    </xf>
    <xf numFmtId="49" fontId="5" fillId="0" borderId="0" xfId="44" applyNumberFormat="1" applyFont="1"/>
    <xf numFmtId="38" fontId="5" fillId="0" borderId="0" xfId="44" applyNumberFormat="1" applyFont="1" applyAlignment="1">
      <alignment horizontal="center"/>
    </xf>
    <xf numFmtId="49" fontId="5" fillId="0" borderId="0" xfId="44" applyNumberFormat="1" applyFont="1" applyAlignment="1">
      <alignment horizontal="center"/>
    </xf>
    <xf numFmtId="49" fontId="3" fillId="0" borderId="0" xfId="44" applyNumberFormat="1"/>
    <xf numFmtId="0" fontId="47" fillId="0" borderId="0" xfId="44" applyFont="1"/>
    <xf numFmtId="0" fontId="5" fillId="0" borderId="0" xfId="44" applyFont="1" applyAlignment="1">
      <alignment horizontal="center"/>
    </xf>
    <xf numFmtId="38" fontId="5" fillId="0" borderId="0" xfId="44" applyNumberFormat="1" applyFont="1"/>
    <xf numFmtId="166" fontId="5" fillId="0" borderId="0" xfId="44" applyNumberFormat="1" applyFont="1"/>
    <xf numFmtId="38" fontId="3" fillId="0" borderId="0" xfId="44" applyNumberFormat="1"/>
    <xf numFmtId="166" fontId="3" fillId="0" borderId="0" xfId="44" applyNumberFormat="1"/>
    <xf numFmtId="38" fontId="3" fillId="0" borderId="0" xfId="44" applyNumberFormat="1" applyAlignment="1">
      <alignment horizontal="center"/>
    </xf>
    <xf numFmtId="0" fontId="3" fillId="0" borderId="0" xfId="44" applyAlignment="1">
      <alignment horizontal="center"/>
    </xf>
    <xf numFmtId="167" fontId="5" fillId="0" borderId="0" xfId="44" applyNumberFormat="1" applyFont="1" applyAlignment="1">
      <alignment horizontal="center"/>
    </xf>
    <xf numFmtId="0" fontId="48" fillId="0" borderId="0" xfId="44" applyFont="1"/>
    <xf numFmtId="0" fontId="25" fillId="0" borderId="0" xfId="44" applyFont="1"/>
    <xf numFmtId="0" fontId="25" fillId="0" borderId="0" xfId="0" applyFont="1"/>
    <xf numFmtId="1" fontId="25" fillId="0" borderId="0" xfId="0" applyNumberFormat="1" applyFont="1"/>
    <xf numFmtId="164" fontId="25" fillId="0" borderId="0" xfId="0" applyNumberFormat="1" applyFont="1"/>
    <xf numFmtId="49" fontId="25" fillId="0" borderId="0" xfId="0" applyNumberFormat="1" applyFont="1" applyAlignment="1">
      <alignment horizontal="center"/>
    </xf>
    <xf numFmtId="2" fontId="25" fillId="0" borderId="0" xfId="0" applyNumberFormat="1" applyFont="1"/>
    <xf numFmtId="165" fontId="25" fillId="0" borderId="0" xfId="0" applyNumberFormat="1" applyFont="1"/>
  </cellXfs>
  <cellStyles count="367">
    <cellStyle name="20% - Accent1" xfId="1" builtinId="30" customBuiltin="1"/>
    <cellStyle name="20% - Accent1 2" xfId="45" xr:uid="{00000000-0005-0000-0000-000001000000}"/>
    <cellStyle name="20% - Accent1 3" xfId="46" xr:uid="{00000000-0005-0000-0000-000002000000}"/>
    <cellStyle name="20% - Accent2" xfId="2" builtinId="34" customBuiltin="1"/>
    <cellStyle name="20% - Accent2 2" xfId="47" xr:uid="{00000000-0005-0000-0000-000004000000}"/>
    <cellStyle name="20% - Accent2 3" xfId="48" xr:uid="{00000000-0005-0000-0000-000005000000}"/>
    <cellStyle name="20% - Accent3" xfId="3" builtinId="38" customBuiltin="1"/>
    <cellStyle name="20% - Accent3 2" xfId="49" xr:uid="{00000000-0005-0000-0000-000007000000}"/>
    <cellStyle name="20% - Accent3 3" xfId="50" xr:uid="{00000000-0005-0000-0000-000008000000}"/>
    <cellStyle name="20% - Accent4" xfId="4" builtinId="42" customBuiltin="1"/>
    <cellStyle name="20% - Accent4 2" xfId="51" xr:uid="{00000000-0005-0000-0000-00000A000000}"/>
    <cellStyle name="20% - Accent4 3" xfId="52" xr:uid="{00000000-0005-0000-0000-00000B000000}"/>
    <cellStyle name="20% - Accent5" xfId="5" builtinId="46" customBuiltin="1"/>
    <cellStyle name="20% - Accent5 2" xfId="53" xr:uid="{00000000-0005-0000-0000-00000D000000}"/>
    <cellStyle name="20% - Accent5 3" xfId="54" xr:uid="{00000000-0005-0000-0000-00000E000000}"/>
    <cellStyle name="20% - Accent6" xfId="6" builtinId="50" customBuiltin="1"/>
    <cellStyle name="20% - Accent6 2" xfId="55" xr:uid="{00000000-0005-0000-0000-000010000000}"/>
    <cellStyle name="20% - Accent6 3" xfId="56" xr:uid="{00000000-0005-0000-0000-000011000000}"/>
    <cellStyle name="40% - Accent1" xfId="7" builtinId="31" customBuiltin="1"/>
    <cellStyle name="40% - Accent1 2" xfId="57" xr:uid="{00000000-0005-0000-0000-000013000000}"/>
    <cellStyle name="40% - Accent1 3" xfId="58" xr:uid="{00000000-0005-0000-0000-000014000000}"/>
    <cellStyle name="40% - Accent2" xfId="8" builtinId="35" customBuiltin="1"/>
    <cellStyle name="40% - Accent2 2" xfId="59" xr:uid="{00000000-0005-0000-0000-000016000000}"/>
    <cellStyle name="40% - Accent2 3" xfId="60" xr:uid="{00000000-0005-0000-0000-000017000000}"/>
    <cellStyle name="40% - Accent3" xfId="9" builtinId="39" customBuiltin="1"/>
    <cellStyle name="40% - Accent3 2" xfId="61" xr:uid="{00000000-0005-0000-0000-000019000000}"/>
    <cellStyle name="40% - Accent3 3" xfId="62" xr:uid="{00000000-0005-0000-0000-00001A000000}"/>
    <cellStyle name="40% - Accent4" xfId="10" builtinId="43" customBuiltin="1"/>
    <cellStyle name="40% - Accent4 2" xfId="63" xr:uid="{00000000-0005-0000-0000-00001C000000}"/>
    <cellStyle name="40% - Accent4 3" xfId="64" xr:uid="{00000000-0005-0000-0000-00001D000000}"/>
    <cellStyle name="40% - Accent5" xfId="11" builtinId="47" customBuiltin="1"/>
    <cellStyle name="40% - Accent5 2" xfId="65" xr:uid="{00000000-0005-0000-0000-00001F000000}"/>
    <cellStyle name="40% - Accent5 3" xfId="66" xr:uid="{00000000-0005-0000-0000-000020000000}"/>
    <cellStyle name="40% - Accent6" xfId="12" builtinId="51" customBuiltin="1"/>
    <cellStyle name="40% - Accent6 2" xfId="67" xr:uid="{00000000-0005-0000-0000-000022000000}"/>
    <cellStyle name="40% - Accent6 3" xfId="68" xr:uid="{00000000-0005-0000-0000-000023000000}"/>
    <cellStyle name="60% - Accent1" xfId="13" builtinId="32" customBuiltin="1"/>
    <cellStyle name="60% - Accent1 2" xfId="69" xr:uid="{00000000-0005-0000-0000-000025000000}"/>
    <cellStyle name="60% - Accent1 3" xfId="70" xr:uid="{00000000-0005-0000-0000-000026000000}"/>
    <cellStyle name="60% - Accent2" xfId="14" builtinId="36" customBuiltin="1"/>
    <cellStyle name="60% - Accent2 2" xfId="71" xr:uid="{00000000-0005-0000-0000-000028000000}"/>
    <cellStyle name="60% - Accent2 3" xfId="72" xr:uid="{00000000-0005-0000-0000-000029000000}"/>
    <cellStyle name="60% - Accent3" xfId="15" builtinId="40" customBuiltin="1"/>
    <cellStyle name="60% - Accent3 2" xfId="73" xr:uid="{00000000-0005-0000-0000-00002B000000}"/>
    <cellStyle name="60% - Accent3 3" xfId="74" xr:uid="{00000000-0005-0000-0000-00002C000000}"/>
    <cellStyle name="60% - Accent4" xfId="16" builtinId="44" customBuiltin="1"/>
    <cellStyle name="60% - Accent4 2" xfId="75" xr:uid="{00000000-0005-0000-0000-00002E000000}"/>
    <cellStyle name="60% - Accent4 3" xfId="76" xr:uid="{00000000-0005-0000-0000-00002F000000}"/>
    <cellStyle name="60% - Accent5" xfId="17" builtinId="48" customBuiltin="1"/>
    <cellStyle name="60% - Accent5 2" xfId="77" xr:uid="{00000000-0005-0000-0000-000031000000}"/>
    <cellStyle name="60% - Accent5 3" xfId="78" xr:uid="{00000000-0005-0000-0000-000032000000}"/>
    <cellStyle name="60% - Accent6" xfId="18" builtinId="52" customBuiltin="1"/>
    <cellStyle name="60% - Accent6 2" xfId="79" xr:uid="{00000000-0005-0000-0000-000034000000}"/>
    <cellStyle name="60% - Accent6 3" xfId="80" xr:uid="{00000000-0005-0000-0000-000035000000}"/>
    <cellStyle name="Accent1" xfId="19" builtinId="29" customBuiltin="1"/>
    <cellStyle name="Accent1 2" xfId="81" xr:uid="{00000000-0005-0000-0000-000037000000}"/>
    <cellStyle name="Accent1 3" xfId="82" xr:uid="{00000000-0005-0000-0000-000038000000}"/>
    <cellStyle name="Accent2" xfId="20" builtinId="33" customBuiltin="1"/>
    <cellStyle name="Accent2 2" xfId="83" xr:uid="{00000000-0005-0000-0000-00003A000000}"/>
    <cellStyle name="Accent2 3" xfId="84" xr:uid="{00000000-0005-0000-0000-00003B000000}"/>
    <cellStyle name="Accent3" xfId="21" builtinId="37" customBuiltin="1"/>
    <cellStyle name="Accent3 2" xfId="85" xr:uid="{00000000-0005-0000-0000-00003D000000}"/>
    <cellStyle name="Accent3 3" xfId="86" xr:uid="{00000000-0005-0000-0000-00003E000000}"/>
    <cellStyle name="Accent4" xfId="22" builtinId="41" customBuiltin="1"/>
    <cellStyle name="Accent4 2" xfId="87" xr:uid="{00000000-0005-0000-0000-000040000000}"/>
    <cellStyle name="Accent4 3" xfId="88" xr:uid="{00000000-0005-0000-0000-000041000000}"/>
    <cellStyle name="Accent5" xfId="23" builtinId="45" customBuiltin="1"/>
    <cellStyle name="Accent5 2" xfId="89" xr:uid="{00000000-0005-0000-0000-000043000000}"/>
    <cellStyle name="Accent5 3" xfId="90" xr:uid="{00000000-0005-0000-0000-000044000000}"/>
    <cellStyle name="Accent6" xfId="24" builtinId="49" customBuiltin="1"/>
    <cellStyle name="Accent6 2" xfId="91" xr:uid="{00000000-0005-0000-0000-000046000000}"/>
    <cellStyle name="Accent6 3" xfId="92" xr:uid="{00000000-0005-0000-0000-000047000000}"/>
    <cellStyle name="Bad" xfId="25" builtinId="27" customBuiltin="1"/>
    <cellStyle name="Bad 2" xfId="93" xr:uid="{00000000-0005-0000-0000-000049000000}"/>
    <cellStyle name="Bad 3" xfId="94" xr:uid="{00000000-0005-0000-0000-00004A000000}"/>
    <cellStyle name="Calculation" xfId="26" builtinId="22" customBuiltin="1"/>
    <cellStyle name="Calculation 2" xfId="95" xr:uid="{00000000-0005-0000-0000-00004C000000}"/>
    <cellStyle name="Calculation 3" xfId="96" xr:uid="{00000000-0005-0000-0000-00004D000000}"/>
    <cellStyle name="Check Cell" xfId="27" builtinId="23" customBuiltin="1"/>
    <cellStyle name="Check Cell 2" xfId="97" xr:uid="{00000000-0005-0000-0000-00004F000000}"/>
    <cellStyle name="Check Cell 3" xfId="98" xr:uid="{00000000-0005-0000-0000-000050000000}"/>
    <cellStyle name="Explanatory Text" xfId="28" builtinId="53" customBuiltin="1"/>
    <cellStyle name="Explanatory Text 2" xfId="99" xr:uid="{00000000-0005-0000-0000-000052000000}"/>
    <cellStyle name="Explanatory Text 3" xfId="100" xr:uid="{00000000-0005-0000-0000-000053000000}"/>
    <cellStyle name="Good" xfId="29" builtinId="26" customBuiltin="1"/>
    <cellStyle name="Good 2" xfId="101" xr:uid="{00000000-0005-0000-0000-000055000000}"/>
    <cellStyle name="Good 3" xfId="102" xr:uid="{00000000-0005-0000-0000-000056000000}"/>
    <cellStyle name="Heading 1" xfId="30" builtinId="16" customBuiltin="1"/>
    <cellStyle name="Heading 1 2" xfId="103" xr:uid="{00000000-0005-0000-0000-000058000000}"/>
    <cellStyle name="Heading 1 3" xfId="104" xr:uid="{00000000-0005-0000-0000-000059000000}"/>
    <cellStyle name="Heading 2" xfId="31" builtinId="17" customBuiltin="1"/>
    <cellStyle name="Heading 2 2" xfId="105" xr:uid="{00000000-0005-0000-0000-00005B000000}"/>
    <cellStyle name="Heading 2 3" xfId="106" xr:uid="{00000000-0005-0000-0000-00005C000000}"/>
    <cellStyle name="Heading 3" xfId="32" builtinId="18" customBuiltin="1"/>
    <cellStyle name="Heading 3 2" xfId="107" xr:uid="{00000000-0005-0000-0000-00005E000000}"/>
    <cellStyle name="Heading 3 3" xfId="108" xr:uid="{00000000-0005-0000-0000-00005F000000}"/>
    <cellStyle name="Heading 4" xfId="33" builtinId="19" customBuiltin="1"/>
    <cellStyle name="Heading 4 2" xfId="109" xr:uid="{00000000-0005-0000-0000-000061000000}"/>
    <cellStyle name="Heading 4 3" xfId="110" xr:uid="{00000000-0005-0000-0000-000062000000}"/>
    <cellStyle name="Hyperlink 2" xfId="111" xr:uid="{00000000-0005-0000-0000-000063000000}"/>
    <cellStyle name="Hyperlink 3" xfId="112" xr:uid="{00000000-0005-0000-0000-000064000000}"/>
    <cellStyle name="Hyperlink_2009_AW_Draft_Workbook" xfId="113" xr:uid="{00000000-0005-0000-0000-000065000000}"/>
    <cellStyle name="Input" xfId="34" builtinId="20" customBuiltin="1"/>
    <cellStyle name="Input 2" xfId="114" xr:uid="{00000000-0005-0000-0000-000067000000}"/>
    <cellStyle name="Input 3" xfId="115" xr:uid="{00000000-0005-0000-0000-000068000000}"/>
    <cellStyle name="Linked Cell" xfId="35" builtinId="24" customBuiltin="1"/>
    <cellStyle name="Linked Cell 2" xfId="116" xr:uid="{00000000-0005-0000-0000-00006A000000}"/>
    <cellStyle name="Linked Cell 3" xfId="117" xr:uid="{00000000-0005-0000-0000-00006B000000}"/>
    <cellStyle name="Neutral" xfId="36" builtinId="28" customBuiltin="1"/>
    <cellStyle name="Neutral 2" xfId="118" xr:uid="{00000000-0005-0000-0000-00006D000000}"/>
    <cellStyle name="Neutral 3" xfId="119" xr:uid="{00000000-0005-0000-0000-00006E000000}"/>
    <cellStyle name="Normal" xfId="0" builtinId="0"/>
    <cellStyle name="Normal 10" xfId="120" xr:uid="{00000000-0005-0000-0000-000070000000}"/>
    <cellStyle name="Normal 11" xfId="121" xr:uid="{00000000-0005-0000-0000-000071000000}"/>
    <cellStyle name="Normal 12" xfId="122" xr:uid="{00000000-0005-0000-0000-000072000000}"/>
    <cellStyle name="Normal 12 2" xfId="123" xr:uid="{00000000-0005-0000-0000-000073000000}"/>
    <cellStyle name="Normal 12 2 2" xfId="124" xr:uid="{00000000-0005-0000-0000-000074000000}"/>
    <cellStyle name="Normal 12 2 2 2" xfId="125" xr:uid="{00000000-0005-0000-0000-000075000000}"/>
    <cellStyle name="Normal 12 2 2 3" xfId="126" xr:uid="{00000000-0005-0000-0000-000076000000}"/>
    <cellStyle name="Normal 12 2 2 3 2" xfId="127" xr:uid="{00000000-0005-0000-0000-000077000000}"/>
    <cellStyle name="Normal 12 2 2 3 2 2" xfId="128" xr:uid="{00000000-0005-0000-0000-000078000000}"/>
    <cellStyle name="Normal 12 2 2 3 2 2 2" xfId="129" xr:uid="{00000000-0005-0000-0000-000079000000}"/>
    <cellStyle name="Normal 12 2 2 3 2 2 3" xfId="130" xr:uid="{00000000-0005-0000-0000-00007A000000}"/>
    <cellStyle name="Normal 12 2 2 3 2 2 4" xfId="131" xr:uid="{00000000-0005-0000-0000-00007B000000}"/>
    <cellStyle name="Normal 12 2 2 3 2 2 5" xfId="132" xr:uid="{00000000-0005-0000-0000-00007C000000}"/>
    <cellStyle name="Normal 12 2 2 3 2 3" xfId="133" xr:uid="{00000000-0005-0000-0000-00007D000000}"/>
    <cellStyle name="Normal 12 2 2 3 2 4" xfId="134" xr:uid="{00000000-0005-0000-0000-00007E000000}"/>
    <cellStyle name="Normal 12 2 2 3 2 4 2" xfId="135" xr:uid="{00000000-0005-0000-0000-00007F000000}"/>
    <cellStyle name="Normal 12 2 2 3 2 4 2 2" xfId="136" xr:uid="{00000000-0005-0000-0000-000080000000}"/>
    <cellStyle name="Normal 12 2 2 3 2 4 2 3" xfId="137" xr:uid="{00000000-0005-0000-0000-000081000000}"/>
    <cellStyle name="Normal 12 2 2 3 2 4 2 4" xfId="138" xr:uid="{00000000-0005-0000-0000-000082000000}"/>
    <cellStyle name="Normal 12 2 2 3 2 4 3" xfId="139" xr:uid="{00000000-0005-0000-0000-000083000000}"/>
    <cellStyle name="Normal 12 2 2 3 2 4 4" xfId="140" xr:uid="{00000000-0005-0000-0000-000084000000}"/>
    <cellStyle name="Normal 12 2 2 3 2 4 5" xfId="141" xr:uid="{00000000-0005-0000-0000-000085000000}"/>
    <cellStyle name="Normal 12 2 2 3 2 4 6" xfId="142" xr:uid="{00000000-0005-0000-0000-000086000000}"/>
    <cellStyle name="Normal 12 2 2 3 2 5" xfId="143" xr:uid="{00000000-0005-0000-0000-000087000000}"/>
    <cellStyle name="Normal 12 2 2 3 2 6" xfId="144" xr:uid="{00000000-0005-0000-0000-000088000000}"/>
    <cellStyle name="Normal 12 2 2 3 2 7" xfId="145" xr:uid="{00000000-0005-0000-0000-000089000000}"/>
    <cellStyle name="Normal 12 2 2 3 2 8" xfId="146" xr:uid="{00000000-0005-0000-0000-00008A000000}"/>
    <cellStyle name="Normal 12 2 2 3 3" xfId="147" xr:uid="{00000000-0005-0000-0000-00008B000000}"/>
    <cellStyle name="Normal 12 2 2 3 3 2" xfId="148" xr:uid="{00000000-0005-0000-0000-00008C000000}"/>
    <cellStyle name="Normal 12 2 2 3 3 2 2" xfId="149" xr:uid="{00000000-0005-0000-0000-00008D000000}"/>
    <cellStyle name="Normal 12 2 2 3 3 2 2 2" xfId="150" xr:uid="{00000000-0005-0000-0000-00008E000000}"/>
    <cellStyle name="Normal 12 2 2 3 3 2 2 3" xfId="151" xr:uid="{00000000-0005-0000-0000-00008F000000}"/>
    <cellStyle name="Normal 12 2 2 3 3 2 2 4" xfId="152" xr:uid="{00000000-0005-0000-0000-000090000000}"/>
    <cellStyle name="Normal 12 2 2 3 3 2 3" xfId="153" xr:uid="{00000000-0005-0000-0000-000091000000}"/>
    <cellStyle name="Normal 12 2 2 3 3 2 4" xfId="154" xr:uid="{00000000-0005-0000-0000-000092000000}"/>
    <cellStyle name="Normal 12 2 2 3 3 2 4 2" xfId="155" xr:uid="{00000000-0005-0000-0000-000093000000}"/>
    <cellStyle name="Normal 12 2 2 3 3 2 4 2 2" xfId="156" xr:uid="{00000000-0005-0000-0000-000094000000}"/>
    <cellStyle name="Normal 12 2 2 3 3 2 4 2 3" xfId="157" xr:uid="{00000000-0005-0000-0000-000095000000}"/>
    <cellStyle name="Normal 12 2 2 3 3 2 4 2 4" xfId="158" xr:uid="{00000000-0005-0000-0000-000096000000}"/>
    <cellStyle name="Normal 12 2 2 3 3 2 4 3" xfId="159" xr:uid="{00000000-0005-0000-0000-000097000000}"/>
    <cellStyle name="Normal 12 2 2 3 3 2 4 4" xfId="160" xr:uid="{00000000-0005-0000-0000-000098000000}"/>
    <cellStyle name="Normal 12 2 2 3 3 2 4 5" xfId="161" xr:uid="{00000000-0005-0000-0000-000099000000}"/>
    <cellStyle name="Normal 12 2 2 3 3 2 5" xfId="162" xr:uid="{00000000-0005-0000-0000-00009A000000}"/>
    <cellStyle name="Normal 12 2 2 3 3 2 6" xfId="163" xr:uid="{00000000-0005-0000-0000-00009B000000}"/>
    <cellStyle name="Normal 12 2 2 3 3 2 7" xfId="164" xr:uid="{00000000-0005-0000-0000-00009C000000}"/>
    <cellStyle name="Normal 12 2 2 3 3 2 8" xfId="165" xr:uid="{00000000-0005-0000-0000-00009D000000}"/>
    <cellStyle name="Normal 12 2 2 3 3 2 9" xfId="166" xr:uid="{00000000-0005-0000-0000-00009E000000}"/>
    <cellStyle name="Normal 12 2 2 3 4" xfId="167" xr:uid="{00000000-0005-0000-0000-00009F000000}"/>
    <cellStyle name="Normal 12 2 2 3 5" xfId="168" xr:uid="{00000000-0005-0000-0000-0000A0000000}"/>
    <cellStyle name="Normal 12 2 2 4" xfId="169" xr:uid="{00000000-0005-0000-0000-0000A1000000}"/>
    <cellStyle name="Normal 12 2 2 5" xfId="170" xr:uid="{00000000-0005-0000-0000-0000A2000000}"/>
    <cellStyle name="Normal 12 2 3" xfId="171" xr:uid="{00000000-0005-0000-0000-0000A3000000}"/>
    <cellStyle name="Normal 12 3" xfId="172" xr:uid="{00000000-0005-0000-0000-0000A4000000}"/>
    <cellStyle name="Normal 12 3 2" xfId="173" xr:uid="{00000000-0005-0000-0000-0000A5000000}"/>
    <cellStyle name="Normal 12 3 3" xfId="174" xr:uid="{00000000-0005-0000-0000-0000A6000000}"/>
    <cellStyle name="Normal 12 3 3 2" xfId="175" xr:uid="{00000000-0005-0000-0000-0000A7000000}"/>
    <cellStyle name="Normal 12 3 3 3" xfId="176" xr:uid="{00000000-0005-0000-0000-0000A8000000}"/>
    <cellStyle name="Normal 12 3 3 3 2" xfId="177" xr:uid="{00000000-0005-0000-0000-0000A9000000}"/>
    <cellStyle name="Normal 12 3 3 3 3" xfId="178" xr:uid="{00000000-0005-0000-0000-0000AA000000}"/>
    <cellStyle name="Normal 12 3 3 3 4" xfId="179" xr:uid="{00000000-0005-0000-0000-0000AB000000}"/>
    <cellStyle name="Normal 12 3 3 3 5" xfId="180" xr:uid="{00000000-0005-0000-0000-0000AC000000}"/>
    <cellStyle name="Normal 12 3 3 3 5 2" xfId="181" xr:uid="{00000000-0005-0000-0000-0000AD000000}"/>
    <cellStyle name="Normal 12 3 3 3 5 2 2" xfId="182" xr:uid="{00000000-0005-0000-0000-0000AE000000}"/>
    <cellStyle name="Normal 12 3 3 3 5 2 3" xfId="183" xr:uid="{00000000-0005-0000-0000-0000AF000000}"/>
    <cellStyle name="Normal 12 3 3 3 5 2 4" xfId="184" xr:uid="{00000000-0005-0000-0000-0000B0000000}"/>
    <cellStyle name="Normal 12 3 3 3 5 3" xfId="185" xr:uid="{00000000-0005-0000-0000-0000B1000000}"/>
    <cellStyle name="Normal 12 3 3 3 5 4" xfId="186" xr:uid="{00000000-0005-0000-0000-0000B2000000}"/>
    <cellStyle name="Normal 12 3 3 3 5 5" xfId="187" xr:uid="{00000000-0005-0000-0000-0000B3000000}"/>
    <cellStyle name="Normal 12 3 3 3 5 6" xfId="188" xr:uid="{00000000-0005-0000-0000-0000B4000000}"/>
    <cellStyle name="Normal 12 3 3 3 6" xfId="189" xr:uid="{00000000-0005-0000-0000-0000B5000000}"/>
    <cellStyle name="Normal 12 3 3 3 7" xfId="190" xr:uid="{00000000-0005-0000-0000-0000B6000000}"/>
    <cellStyle name="Normal 12 3 3 3 8" xfId="191" xr:uid="{00000000-0005-0000-0000-0000B7000000}"/>
    <cellStyle name="Normal 12 3 3 4" xfId="192" xr:uid="{00000000-0005-0000-0000-0000B8000000}"/>
    <cellStyle name="Normal 12 3 3 5" xfId="193" xr:uid="{00000000-0005-0000-0000-0000B9000000}"/>
    <cellStyle name="Normal 12 3 3 5 2" xfId="194" xr:uid="{00000000-0005-0000-0000-0000BA000000}"/>
    <cellStyle name="Normal 12 3 3 5 3" xfId="195" xr:uid="{00000000-0005-0000-0000-0000BB000000}"/>
    <cellStyle name="Normal 12 3 3 5 4" xfId="196" xr:uid="{00000000-0005-0000-0000-0000BC000000}"/>
    <cellStyle name="Normal 12 3 3 5 5" xfId="197" xr:uid="{00000000-0005-0000-0000-0000BD000000}"/>
    <cellStyle name="Normal 12 3 3 6" xfId="198" xr:uid="{00000000-0005-0000-0000-0000BE000000}"/>
    <cellStyle name="Normal 12 3 4" xfId="199" xr:uid="{00000000-0005-0000-0000-0000BF000000}"/>
    <cellStyle name="Normal 12 4" xfId="200" xr:uid="{00000000-0005-0000-0000-0000C0000000}"/>
    <cellStyle name="Normal 13" xfId="201" xr:uid="{00000000-0005-0000-0000-0000C1000000}"/>
    <cellStyle name="Normal 14" xfId="202" xr:uid="{00000000-0005-0000-0000-0000C2000000}"/>
    <cellStyle name="Normal 15" xfId="203" xr:uid="{00000000-0005-0000-0000-0000C3000000}"/>
    <cellStyle name="Normal 16" xfId="204" xr:uid="{00000000-0005-0000-0000-0000C4000000}"/>
    <cellStyle name="Normal 17" xfId="205" xr:uid="{00000000-0005-0000-0000-0000C5000000}"/>
    <cellStyle name="Normal 18" xfId="206" xr:uid="{00000000-0005-0000-0000-0000C6000000}"/>
    <cellStyle name="Normal 19" xfId="207" xr:uid="{00000000-0005-0000-0000-0000C7000000}"/>
    <cellStyle name="Normal 2" xfId="42" xr:uid="{00000000-0005-0000-0000-0000C8000000}"/>
    <cellStyle name="Normal 2 2" xfId="208" xr:uid="{00000000-0005-0000-0000-0000C9000000}"/>
    <cellStyle name="Normal 2 2 2" xfId="209" xr:uid="{00000000-0005-0000-0000-0000CA000000}"/>
    <cellStyle name="Normal 2 3" xfId="210" xr:uid="{00000000-0005-0000-0000-0000CB000000}"/>
    <cellStyle name="Normal 2 3 2" xfId="211" xr:uid="{00000000-0005-0000-0000-0000CC000000}"/>
    <cellStyle name="Normal 2 3 3" xfId="212" xr:uid="{00000000-0005-0000-0000-0000CD000000}"/>
    <cellStyle name="Normal 2 4" xfId="213" xr:uid="{00000000-0005-0000-0000-0000CE000000}"/>
    <cellStyle name="Normal 2_2013_Autumn_Wind_Database" xfId="214" xr:uid="{00000000-0005-0000-0000-0000CF000000}"/>
    <cellStyle name="Normal 20" xfId="215" xr:uid="{00000000-0005-0000-0000-0000D0000000}"/>
    <cellStyle name="Normal 21" xfId="216" xr:uid="{00000000-0005-0000-0000-0000D1000000}"/>
    <cellStyle name="Normal 22" xfId="217" xr:uid="{00000000-0005-0000-0000-0000D2000000}"/>
    <cellStyle name="Normal 23" xfId="218" xr:uid="{00000000-0005-0000-0000-0000D3000000}"/>
    <cellStyle name="Normal 24" xfId="219" xr:uid="{00000000-0005-0000-0000-0000D4000000}"/>
    <cellStyle name="Normal 25" xfId="220" xr:uid="{00000000-0005-0000-0000-0000D5000000}"/>
    <cellStyle name="Normal 26" xfId="221" xr:uid="{00000000-0005-0000-0000-0000D6000000}"/>
    <cellStyle name="Normal 27" xfId="222" xr:uid="{00000000-0005-0000-0000-0000D7000000}"/>
    <cellStyle name="Normal 28" xfId="223" xr:uid="{00000000-0005-0000-0000-0000D8000000}"/>
    <cellStyle name="Normal 29" xfId="224" xr:uid="{00000000-0005-0000-0000-0000D9000000}"/>
    <cellStyle name="Normal 3" xfId="225" xr:uid="{00000000-0005-0000-0000-0000DA000000}"/>
    <cellStyle name="Normal 3 2" xfId="226" xr:uid="{00000000-0005-0000-0000-0000DB000000}"/>
    <cellStyle name="Normal 3 3" xfId="227" xr:uid="{00000000-0005-0000-0000-0000DC000000}"/>
    <cellStyle name="Normal 3 3 2" xfId="228" xr:uid="{00000000-0005-0000-0000-0000DD000000}"/>
    <cellStyle name="Normal 3 4" xfId="229" xr:uid="{00000000-0005-0000-0000-0000DE000000}"/>
    <cellStyle name="Normal 30" xfId="230" xr:uid="{00000000-0005-0000-0000-0000DF000000}"/>
    <cellStyle name="Normal 31" xfId="231" xr:uid="{00000000-0005-0000-0000-0000E0000000}"/>
    <cellStyle name="Normal 32" xfId="232" xr:uid="{00000000-0005-0000-0000-0000E1000000}"/>
    <cellStyle name="Normal 33" xfId="233" xr:uid="{00000000-0005-0000-0000-0000E2000000}"/>
    <cellStyle name="Normal 34" xfId="234" xr:uid="{00000000-0005-0000-0000-0000E3000000}"/>
    <cellStyle name="Normal 35" xfId="235" xr:uid="{00000000-0005-0000-0000-0000E4000000}"/>
    <cellStyle name="Normal 36" xfId="236" xr:uid="{00000000-0005-0000-0000-0000E5000000}"/>
    <cellStyle name="Normal 37" xfId="237" xr:uid="{00000000-0005-0000-0000-0000E6000000}"/>
    <cellStyle name="Normal 37 2" xfId="238" xr:uid="{00000000-0005-0000-0000-0000E7000000}"/>
    <cellStyle name="Normal 38" xfId="239" xr:uid="{00000000-0005-0000-0000-0000E8000000}"/>
    <cellStyle name="Normal 39" xfId="240" xr:uid="{00000000-0005-0000-0000-0000E9000000}"/>
    <cellStyle name="Normal 4" xfId="43" xr:uid="{00000000-0005-0000-0000-0000EA000000}"/>
    <cellStyle name="Normal 4 2" xfId="241" xr:uid="{00000000-0005-0000-0000-0000EB000000}"/>
    <cellStyle name="Normal 4 2 2" xfId="242" xr:uid="{00000000-0005-0000-0000-0000EC000000}"/>
    <cellStyle name="Normal 4 3" xfId="243" xr:uid="{00000000-0005-0000-0000-0000ED000000}"/>
    <cellStyle name="Normal 40" xfId="244" xr:uid="{00000000-0005-0000-0000-0000EE000000}"/>
    <cellStyle name="Normal 41" xfId="245" xr:uid="{00000000-0005-0000-0000-0000EF000000}"/>
    <cellStyle name="Normal 42" xfId="246" xr:uid="{00000000-0005-0000-0000-0000F0000000}"/>
    <cellStyle name="Normal 42 2" xfId="247" xr:uid="{00000000-0005-0000-0000-0000F1000000}"/>
    <cellStyle name="Normal 42 3" xfId="248" xr:uid="{00000000-0005-0000-0000-0000F2000000}"/>
    <cellStyle name="Normal 42 3 2" xfId="249" xr:uid="{00000000-0005-0000-0000-0000F3000000}"/>
    <cellStyle name="Normal 42 3 2 2" xfId="250" xr:uid="{00000000-0005-0000-0000-0000F4000000}"/>
    <cellStyle name="Normal 42 3 2 3" xfId="251" xr:uid="{00000000-0005-0000-0000-0000F5000000}"/>
    <cellStyle name="Normal 42 3 2 4" xfId="252" xr:uid="{00000000-0005-0000-0000-0000F6000000}"/>
    <cellStyle name="Normal 42 3 3" xfId="253" xr:uid="{00000000-0005-0000-0000-0000F7000000}"/>
    <cellStyle name="Normal 42 3 4" xfId="254" xr:uid="{00000000-0005-0000-0000-0000F8000000}"/>
    <cellStyle name="Normal 42 3 5" xfId="255" xr:uid="{00000000-0005-0000-0000-0000F9000000}"/>
    <cellStyle name="Normal 42 3 5 2" xfId="256" xr:uid="{00000000-0005-0000-0000-0000FA000000}"/>
    <cellStyle name="Normal 42 3 5 2 2" xfId="257" xr:uid="{00000000-0005-0000-0000-0000FB000000}"/>
    <cellStyle name="Normal 42 3 5 2 3" xfId="258" xr:uid="{00000000-0005-0000-0000-0000FC000000}"/>
    <cellStyle name="Normal 42 3 5 2 4" xfId="259" xr:uid="{00000000-0005-0000-0000-0000FD000000}"/>
    <cellStyle name="Normal 42 3 5 3" xfId="260" xr:uid="{00000000-0005-0000-0000-0000FE000000}"/>
    <cellStyle name="Normal 42 3 5 4" xfId="261" xr:uid="{00000000-0005-0000-0000-0000FF000000}"/>
    <cellStyle name="Normal 42 3 5 5" xfId="262" xr:uid="{00000000-0005-0000-0000-000000010000}"/>
    <cellStyle name="Normal 42 3 5 6" xfId="263" xr:uid="{00000000-0005-0000-0000-000001010000}"/>
    <cellStyle name="Normal 42 3 6" xfId="264" xr:uid="{00000000-0005-0000-0000-000002010000}"/>
    <cellStyle name="Normal 42 3 7" xfId="265" xr:uid="{00000000-0005-0000-0000-000003010000}"/>
    <cellStyle name="Normal 42 3 8" xfId="266" xr:uid="{00000000-0005-0000-0000-000004010000}"/>
    <cellStyle name="Normal 42 3 9" xfId="267" xr:uid="{00000000-0005-0000-0000-000005010000}"/>
    <cellStyle name="Normal 42 4" xfId="268" xr:uid="{00000000-0005-0000-0000-000006010000}"/>
    <cellStyle name="Normal 42 5" xfId="269" xr:uid="{00000000-0005-0000-0000-000007010000}"/>
    <cellStyle name="Normal 42 5 2" xfId="270" xr:uid="{00000000-0005-0000-0000-000008010000}"/>
    <cellStyle name="Normal 42 5 3" xfId="271" xr:uid="{00000000-0005-0000-0000-000009010000}"/>
    <cellStyle name="Normal 42 5 4" xfId="272" xr:uid="{00000000-0005-0000-0000-00000A010000}"/>
    <cellStyle name="Normal 42 5 4 2" xfId="273" xr:uid="{00000000-0005-0000-0000-00000B010000}"/>
    <cellStyle name="Normal 42 5 4 2 2" xfId="274" xr:uid="{00000000-0005-0000-0000-00000C010000}"/>
    <cellStyle name="Normal 42 5 4 2 3" xfId="275" xr:uid="{00000000-0005-0000-0000-00000D010000}"/>
    <cellStyle name="Normal 42 5 4 2 4" xfId="276" xr:uid="{00000000-0005-0000-0000-00000E010000}"/>
    <cellStyle name="Normal 42 5 4 3" xfId="277" xr:uid="{00000000-0005-0000-0000-00000F010000}"/>
    <cellStyle name="Normal 42 5 4 4" xfId="278" xr:uid="{00000000-0005-0000-0000-000010010000}"/>
    <cellStyle name="Normal 42 5 4 5" xfId="279" xr:uid="{00000000-0005-0000-0000-000011010000}"/>
    <cellStyle name="Normal 42 5 5" xfId="280" xr:uid="{00000000-0005-0000-0000-000012010000}"/>
    <cellStyle name="Normal 42 5 6" xfId="281" xr:uid="{00000000-0005-0000-0000-000013010000}"/>
    <cellStyle name="Normal 42 5 7" xfId="282" xr:uid="{00000000-0005-0000-0000-000014010000}"/>
    <cellStyle name="Normal 42 5 8" xfId="283" xr:uid="{00000000-0005-0000-0000-000015010000}"/>
    <cellStyle name="Normal 42 6" xfId="284" xr:uid="{00000000-0005-0000-0000-000016010000}"/>
    <cellStyle name="Normal 42 7" xfId="285" xr:uid="{00000000-0005-0000-0000-000017010000}"/>
    <cellStyle name="Normal 42 8" xfId="286" xr:uid="{00000000-0005-0000-0000-000018010000}"/>
    <cellStyle name="Normal 43" xfId="287" xr:uid="{00000000-0005-0000-0000-000019010000}"/>
    <cellStyle name="Normal 44" xfId="288" xr:uid="{00000000-0005-0000-0000-00001A010000}"/>
    <cellStyle name="Normal 44 2" xfId="289" xr:uid="{00000000-0005-0000-0000-00001B010000}"/>
    <cellStyle name="Normal 45" xfId="290" xr:uid="{00000000-0005-0000-0000-00001C010000}"/>
    <cellStyle name="Normal 45 2" xfId="291" xr:uid="{00000000-0005-0000-0000-00001D010000}"/>
    <cellStyle name="Normal 46" xfId="292" xr:uid="{00000000-0005-0000-0000-00001E010000}"/>
    <cellStyle name="Normal 47" xfId="293" xr:uid="{00000000-0005-0000-0000-00001F010000}"/>
    <cellStyle name="Normal 48" xfId="294" xr:uid="{00000000-0005-0000-0000-000020010000}"/>
    <cellStyle name="Normal 49" xfId="295" xr:uid="{00000000-0005-0000-0000-000021010000}"/>
    <cellStyle name="Normal 5" xfId="296" xr:uid="{00000000-0005-0000-0000-000022010000}"/>
    <cellStyle name="Normal 5 2" xfId="297" xr:uid="{00000000-0005-0000-0000-000023010000}"/>
    <cellStyle name="Normal 50" xfId="298" xr:uid="{00000000-0005-0000-0000-000024010000}"/>
    <cellStyle name="Normal 51" xfId="299" xr:uid="{00000000-0005-0000-0000-000025010000}"/>
    <cellStyle name="Normal 52" xfId="300" xr:uid="{00000000-0005-0000-0000-000026010000}"/>
    <cellStyle name="Normal 52 2" xfId="301" xr:uid="{00000000-0005-0000-0000-000027010000}"/>
    <cellStyle name="Normal 53" xfId="302" xr:uid="{00000000-0005-0000-0000-000028010000}"/>
    <cellStyle name="Normal 54" xfId="303" xr:uid="{00000000-0005-0000-0000-000029010000}"/>
    <cellStyle name="Normal 55" xfId="304" xr:uid="{00000000-0005-0000-0000-00002A010000}"/>
    <cellStyle name="Normal 56" xfId="305" xr:uid="{00000000-0005-0000-0000-00002B010000}"/>
    <cellStyle name="Normal 57" xfId="306" xr:uid="{00000000-0005-0000-0000-00002C010000}"/>
    <cellStyle name="Normal 58" xfId="307" xr:uid="{00000000-0005-0000-0000-00002D010000}"/>
    <cellStyle name="Normal 59" xfId="308" xr:uid="{00000000-0005-0000-0000-00002E010000}"/>
    <cellStyle name="Normal 6" xfId="309" xr:uid="{00000000-0005-0000-0000-00002F010000}"/>
    <cellStyle name="Normal 6 2" xfId="310" xr:uid="{00000000-0005-0000-0000-000030010000}"/>
    <cellStyle name="Normal 60" xfId="311" xr:uid="{00000000-0005-0000-0000-000031010000}"/>
    <cellStyle name="Normal 61" xfId="312" xr:uid="{00000000-0005-0000-0000-000032010000}"/>
    <cellStyle name="Normal 62" xfId="313" xr:uid="{00000000-0005-0000-0000-000033010000}"/>
    <cellStyle name="Normal 63" xfId="314" xr:uid="{00000000-0005-0000-0000-000034010000}"/>
    <cellStyle name="Normal 64" xfId="315" xr:uid="{00000000-0005-0000-0000-000035010000}"/>
    <cellStyle name="Normal 65" xfId="316" xr:uid="{00000000-0005-0000-0000-000036010000}"/>
    <cellStyle name="Normal 66" xfId="317" xr:uid="{00000000-0005-0000-0000-000037010000}"/>
    <cellStyle name="Normal 67" xfId="318" xr:uid="{00000000-0005-0000-0000-000038010000}"/>
    <cellStyle name="Normal 68" xfId="319" xr:uid="{00000000-0005-0000-0000-000039010000}"/>
    <cellStyle name="Normal 69" xfId="320" xr:uid="{00000000-0005-0000-0000-00003A010000}"/>
    <cellStyle name="Normal 69 2" xfId="321" xr:uid="{00000000-0005-0000-0000-00003B010000}"/>
    <cellStyle name="Normal 69 3" xfId="322" xr:uid="{00000000-0005-0000-0000-00003C010000}"/>
    <cellStyle name="Normal 7" xfId="323" xr:uid="{00000000-0005-0000-0000-00003D010000}"/>
    <cellStyle name="Normal 70" xfId="324" xr:uid="{00000000-0005-0000-0000-00003E010000}"/>
    <cellStyle name="Normal 71" xfId="325" xr:uid="{00000000-0005-0000-0000-00003F010000}"/>
    <cellStyle name="Normal 71 2" xfId="326" xr:uid="{00000000-0005-0000-0000-000040010000}"/>
    <cellStyle name="Normal 72" xfId="327" xr:uid="{00000000-0005-0000-0000-000041010000}"/>
    <cellStyle name="Normal 72 2" xfId="328" xr:uid="{00000000-0005-0000-0000-000042010000}"/>
    <cellStyle name="Normal 73" xfId="329" xr:uid="{00000000-0005-0000-0000-000043010000}"/>
    <cellStyle name="Normal 74" xfId="330" xr:uid="{00000000-0005-0000-0000-000044010000}"/>
    <cellStyle name="Normal 75" xfId="331" xr:uid="{00000000-0005-0000-0000-000045010000}"/>
    <cellStyle name="Normal 76" xfId="332" xr:uid="{00000000-0005-0000-0000-000046010000}"/>
    <cellStyle name="Normal 77" xfId="333" xr:uid="{00000000-0005-0000-0000-000047010000}"/>
    <cellStyle name="Normal 78" xfId="334" xr:uid="{00000000-0005-0000-0000-000048010000}"/>
    <cellStyle name="Normal 79" xfId="335" xr:uid="{00000000-0005-0000-0000-000049010000}"/>
    <cellStyle name="Normal 8" xfId="336" xr:uid="{00000000-0005-0000-0000-00004A010000}"/>
    <cellStyle name="Normal 80" xfId="337" xr:uid="{00000000-0005-0000-0000-00004B010000}"/>
    <cellStyle name="Normal 81" xfId="338" xr:uid="{00000000-0005-0000-0000-00004C010000}"/>
    <cellStyle name="Normal 82" xfId="339" xr:uid="{00000000-0005-0000-0000-00004D010000}"/>
    <cellStyle name="Normal 83" xfId="340" xr:uid="{00000000-0005-0000-0000-00004E010000}"/>
    <cellStyle name="Normal 84" xfId="341" xr:uid="{00000000-0005-0000-0000-00004F010000}"/>
    <cellStyle name="Normal 85" xfId="342" xr:uid="{00000000-0005-0000-0000-000050010000}"/>
    <cellStyle name="Normal 86" xfId="343" xr:uid="{00000000-0005-0000-0000-000051010000}"/>
    <cellStyle name="Normal 87" xfId="344" xr:uid="{00000000-0005-0000-0000-000052010000}"/>
    <cellStyle name="Normal 88" xfId="345" xr:uid="{00000000-0005-0000-0000-000053010000}"/>
    <cellStyle name="Normal 88 2" xfId="346" xr:uid="{00000000-0005-0000-0000-000054010000}"/>
    <cellStyle name="Normal 89" xfId="347" xr:uid="{00000000-0005-0000-0000-000055010000}"/>
    <cellStyle name="Normal 89 2" xfId="348" xr:uid="{00000000-0005-0000-0000-000056010000}"/>
    <cellStyle name="Normal 9" xfId="349" xr:uid="{00000000-0005-0000-0000-000057010000}"/>
    <cellStyle name="Normal 90" xfId="44" xr:uid="{00000000-0005-0000-0000-000058010000}"/>
    <cellStyle name="Normal 91" xfId="350" xr:uid="{00000000-0005-0000-0000-000059010000}"/>
    <cellStyle name="Note" xfId="37" builtinId="10" customBuiltin="1"/>
    <cellStyle name="Note 2" xfId="351" xr:uid="{00000000-0005-0000-0000-00005B010000}"/>
    <cellStyle name="Note 3" xfId="352" xr:uid="{00000000-0005-0000-0000-00005C010000}"/>
    <cellStyle name="Note 4" xfId="353" xr:uid="{00000000-0005-0000-0000-00005D010000}"/>
    <cellStyle name="Output" xfId="38" builtinId="21" customBuiltin="1"/>
    <cellStyle name="Output 2" xfId="354" xr:uid="{00000000-0005-0000-0000-00005F010000}"/>
    <cellStyle name="Output 3" xfId="355" xr:uid="{00000000-0005-0000-0000-000060010000}"/>
    <cellStyle name="Percent 2" xfId="356" xr:uid="{00000000-0005-0000-0000-000061010000}"/>
    <cellStyle name="Percent 2 2" xfId="357" xr:uid="{00000000-0005-0000-0000-000062010000}"/>
    <cellStyle name="Percent 3" xfId="358" xr:uid="{00000000-0005-0000-0000-000063010000}"/>
    <cellStyle name="Percent 4" xfId="359" xr:uid="{00000000-0005-0000-0000-000064010000}"/>
    <cellStyle name="Pourcentage 2" xfId="360" xr:uid="{00000000-0005-0000-0000-000065010000}"/>
    <cellStyle name="Title" xfId="39" builtinId="15" customBuiltin="1"/>
    <cellStyle name="Title 2" xfId="361" xr:uid="{00000000-0005-0000-0000-000067010000}"/>
    <cellStyle name="Title 3" xfId="362" xr:uid="{00000000-0005-0000-0000-000068010000}"/>
    <cellStyle name="Total" xfId="40" builtinId="25" customBuiltin="1"/>
    <cellStyle name="Total 2" xfId="363" xr:uid="{00000000-0005-0000-0000-00006A010000}"/>
    <cellStyle name="Total 3" xfId="364" xr:uid="{00000000-0005-0000-0000-00006B010000}"/>
    <cellStyle name="Warning Text" xfId="41" builtinId="11" customBuiltin="1"/>
    <cellStyle name="Warning Text 2" xfId="365" xr:uid="{00000000-0005-0000-0000-00006D010000}"/>
    <cellStyle name="Warning Text 3" xfId="366" xr:uid="{00000000-0005-0000-0000-00006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TAB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workbookViewId="0">
      <selection activeCell="A69" sqref="A69"/>
    </sheetView>
  </sheetViews>
  <sheetFormatPr defaultRowHeight="15" x14ac:dyDescent="0.3"/>
  <cols>
    <col min="1" max="1" width="24.33203125" style="1" customWidth="1"/>
    <col min="2" max="4" width="3.6640625" style="1" customWidth="1"/>
    <col min="5" max="5" width="5.88671875" style="2" customWidth="1"/>
    <col min="6" max="6" width="4.6640625" style="3" customWidth="1"/>
    <col min="7" max="7" width="6.109375" style="1" customWidth="1"/>
    <col min="8" max="8" width="7.44140625" style="4" bestFit="1" customWidth="1"/>
    <col min="9" max="9" width="6.109375" style="1" customWidth="1"/>
    <col min="10" max="10" width="7.5546875" style="4" bestFit="1" customWidth="1"/>
    <col min="11" max="11" width="6.44140625" style="5" customWidth="1"/>
    <col min="12" max="12" width="8.109375" style="6" bestFit="1" customWidth="1"/>
    <col min="13" max="13" width="102.5546875" style="7" customWidth="1"/>
    <col min="15" max="15" width="18.6640625" bestFit="1" customWidth="1"/>
  </cols>
  <sheetData>
    <row r="1" spans="1:13" x14ac:dyDescent="0.3">
      <c r="A1" s="24" t="s">
        <v>343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3" ht="9.9499999999999993" customHeight="1" x14ac:dyDescent="0.3">
      <c r="A2" s="8"/>
      <c r="B2" s="8"/>
      <c r="C2" s="8"/>
      <c r="D2" s="8"/>
      <c r="E2" s="9"/>
      <c r="G2" s="8"/>
      <c r="H2" s="10"/>
      <c r="I2" s="8"/>
      <c r="J2" s="10"/>
      <c r="K2" s="11"/>
    </row>
    <row r="3" spans="1:13" x14ac:dyDescent="0.3">
      <c r="A3" s="8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9.9499999999999993" customHeight="1" x14ac:dyDescent="0.3"/>
    <row r="5" spans="1:13" x14ac:dyDescent="0.3">
      <c r="A5" s="24" t="s">
        <v>31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3" ht="9.9499999999999993" customHeight="1" x14ac:dyDescent="0.3"/>
    <row r="7" spans="1:13" x14ac:dyDescent="0.3">
      <c r="A7" s="13" t="s">
        <v>0</v>
      </c>
      <c r="B7" s="13" t="s">
        <v>1</v>
      </c>
      <c r="C7" s="13" t="s">
        <v>2</v>
      </c>
      <c r="D7" s="13" t="s">
        <v>3</v>
      </c>
      <c r="E7" s="14" t="s">
        <v>4</v>
      </c>
      <c r="F7" s="3" t="s">
        <v>5</v>
      </c>
      <c r="G7" s="13" t="s">
        <v>6</v>
      </c>
      <c r="H7" s="15" t="s">
        <v>7</v>
      </c>
      <c r="I7" s="13" t="s">
        <v>8</v>
      </c>
      <c r="J7" s="15" t="s">
        <v>9</v>
      </c>
      <c r="K7" s="16" t="s">
        <v>10</v>
      </c>
      <c r="L7" s="3" t="s">
        <v>11</v>
      </c>
      <c r="M7" s="1" t="s">
        <v>27</v>
      </c>
    </row>
    <row r="8" spans="1:13" ht="9.75" customHeight="1" x14ac:dyDescent="0.3">
      <c r="A8" s="13"/>
      <c r="B8" s="13"/>
      <c r="C8" s="13"/>
      <c r="D8" s="13"/>
      <c r="E8" s="14"/>
      <c r="G8" s="13"/>
      <c r="H8" s="15"/>
      <c r="I8" s="13"/>
      <c r="J8" s="15"/>
      <c r="K8" s="16"/>
    </row>
    <row r="9" spans="1:13" x14ac:dyDescent="0.3">
      <c r="A9" s="49" t="s">
        <v>48</v>
      </c>
      <c r="B9" s="50">
        <v>12</v>
      </c>
      <c r="C9" s="51">
        <v>4</v>
      </c>
      <c r="D9" s="50">
        <v>0</v>
      </c>
      <c r="E9" s="52">
        <f>((B9+(D9*0.5))/(B9+C9+D9))</f>
        <v>0.75</v>
      </c>
      <c r="F9" s="53" t="s">
        <v>12</v>
      </c>
      <c r="G9" s="50">
        <f>14+17+17+31+29+10+35+24+30+29+16+20+20+41+7+20</f>
        <v>360</v>
      </c>
      <c r="H9" s="54">
        <f>G9/(B9+C9+D9)</f>
        <v>22.5</v>
      </c>
      <c r="I9" s="50">
        <f>12+24+3+3+13+30+15+23+28+6+0+23+10+17+18+17</f>
        <v>242</v>
      </c>
      <c r="J9" s="54">
        <f>I9/(B9+C9+D9)</f>
        <v>15.125</v>
      </c>
      <c r="K9" s="55">
        <f>H9-J9</f>
        <v>7.375</v>
      </c>
      <c r="L9" s="53" t="s">
        <v>324</v>
      </c>
      <c r="M9" s="50" t="s">
        <v>336</v>
      </c>
    </row>
    <row r="10" spans="1:13" x14ac:dyDescent="0.3">
      <c r="A10" s="25" t="s">
        <v>53</v>
      </c>
      <c r="B10" s="7">
        <v>8</v>
      </c>
      <c r="C10" s="18">
        <v>8</v>
      </c>
      <c r="D10" s="7">
        <v>0</v>
      </c>
      <c r="E10" s="19">
        <f>((B10+(D10*0.5))/(B10+C10+D10))</f>
        <v>0.5</v>
      </c>
      <c r="F10" s="6" t="s">
        <v>219</v>
      </c>
      <c r="G10" s="7">
        <f>24+3+38+23+19+24+28+19+27+24+24+24+7+37+13+17</f>
        <v>351</v>
      </c>
      <c r="H10" s="20">
        <f>G10/(B10+C10+D10)</f>
        <v>21.9375</v>
      </c>
      <c r="I10" s="7">
        <f>34+31+17+17+24+16+19+47+24+27+20+14+29+26+16+20</f>
        <v>381</v>
      </c>
      <c r="J10" s="20">
        <f>I10/(B10+C10+D10)</f>
        <v>23.8125</v>
      </c>
      <c r="K10" s="21">
        <f>H10-J10</f>
        <v>-1.875</v>
      </c>
      <c r="L10" s="6" t="s">
        <v>295</v>
      </c>
      <c r="M10" s="7" t="s">
        <v>235</v>
      </c>
    </row>
    <row r="11" spans="1:13" x14ac:dyDescent="0.3">
      <c r="A11" s="25" t="s">
        <v>20</v>
      </c>
      <c r="B11" s="7">
        <v>8</v>
      </c>
      <c r="C11" s="18">
        <v>8</v>
      </c>
      <c r="D11" s="7">
        <v>0</v>
      </c>
      <c r="E11" s="19">
        <f>((B11+(D11*0.5))/(B11+C11+D11))</f>
        <v>0.5</v>
      </c>
      <c r="F11" s="6" t="s">
        <v>219</v>
      </c>
      <c r="G11" s="7">
        <f>34+17+45+17+19+25+33+20+28+14+36+38+17+20+30+22</f>
        <v>415</v>
      </c>
      <c r="H11" s="20">
        <f>G11/(B11+C11+D11)</f>
        <v>25.9375</v>
      </c>
      <c r="I11" s="7">
        <f>3+10+17+23+28+16+31+42+30+39+29+17+41+30+29+23</f>
        <v>408</v>
      </c>
      <c r="J11" s="20">
        <f>I11/(B11+C11+D11)</f>
        <v>25.5</v>
      </c>
      <c r="K11" s="21">
        <f>H11-J11</f>
        <v>0.4375</v>
      </c>
      <c r="L11" s="6" t="s">
        <v>295</v>
      </c>
      <c r="M11" s="7" t="s">
        <v>235</v>
      </c>
    </row>
    <row r="12" spans="1:13" x14ac:dyDescent="0.3">
      <c r="A12" s="25" t="s">
        <v>19</v>
      </c>
      <c r="B12" s="7">
        <v>6</v>
      </c>
      <c r="C12" s="18">
        <v>10</v>
      </c>
      <c r="D12" s="7">
        <v>0</v>
      </c>
      <c r="E12" s="19">
        <f>((B12+(D12*0.5))/(B12+C12+D12))</f>
        <v>0.375</v>
      </c>
      <c r="F12" s="6" t="s">
        <v>325</v>
      </c>
      <c r="G12" s="7">
        <f>34+12+3+28+16+10+21+16+17+27+29+10+3+23+31+17</f>
        <v>297</v>
      </c>
      <c r="H12" s="20">
        <f>G12/(B12+C12+D12)</f>
        <v>18.5625</v>
      </c>
      <c r="I12" s="7">
        <f>24+14+17+3+24+31+22+19+20+24+36+13+26+22+24+6</f>
        <v>325</v>
      </c>
      <c r="J12" s="20">
        <f>I12/(B12+C12+D12)</f>
        <v>20.3125</v>
      </c>
      <c r="K12" s="21">
        <f>H12-J12</f>
        <v>-1.75</v>
      </c>
      <c r="L12" s="6" t="s">
        <v>275</v>
      </c>
      <c r="M12" s="7" t="s">
        <v>235</v>
      </c>
    </row>
    <row r="13" spans="1:13" x14ac:dyDescent="0.3">
      <c r="A13" s="7" t="s">
        <v>58</v>
      </c>
      <c r="B13" s="7">
        <v>4</v>
      </c>
      <c r="C13" s="18">
        <v>12</v>
      </c>
      <c r="D13" s="7">
        <v>0</v>
      </c>
      <c r="E13" s="19">
        <f>((B13+(D13*0.5))/(B13+C13+D13))</f>
        <v>0.25</v>
      </c>
      <c r="F13" s="6" t="s">
        <v>326</v>
      </c>
      <c r="G13" s="7">
        <f>3+24+17+10+10+10+10+30+0+17+13+14+10+16+6+24</f>
        <v>214</v>
      </c>
      <c r="H13" s="20">
        <f>G13/(B13+C13+D13)</f>
        <v>13.375</v>
      </c>
      <c r="I13" s="7">
        <f>34+14+10+13+27+13+31+33+16+38+10+24+20+13+17+27</f>
        <v>340</v>
      </c>
      <c r="J13" s="20">
        <f>I13/(B13+C13+D13)</f>
        <v>21.25</v>
      </c>
      <c r="K13" s="21">
        <f>H13-J13</f>
        <v>-7.875</v>
      </c>
      <c r="L13" s="6" t="s">
        <v>307</v>
      </c>
      <c r="M13" s="7" t="s">
        <v>235</v>
      </c>
    </row>
    <row r="14" spans="1:13" ht="9.9499999999999993" customHeight="1" x14ac:dyDescent="0.3">
      <c r="A14" s="7"/>
      <c r="B14" s="7"/>
      <c r="C14" s="7"/>
      <c r="D14" s="7"/>
      <c r="E14" s="19"/>
      <c r="F14" s="6"/>
      <c r="G14" s="7"/>
      <c r="H14" s="20"/>
      <c r="I14" s="7"/>
      <c r="J14" s="20"/>
      <c r="K14" s="21"/>
    </row>
    <row r="15" spans="1:13" x14ac:dyDescent="0.3">
      <c r="A15" s="24" t="s">
        <v>32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3" ht="9.9499999999999993" customHeight="1" x14ac:dyDescent="0.3">
      <c r="A16" s="7"/>
      <c r="B16" s="7"/>
      <c r="C16" s="7"/>
      <c r="D16" s="7"/>
      <c r="E16" s="19"/>
      <c r="F16" s="6"/>
      <c r="G16" s="7"/>
      <c r="H16" s="21"/>
      <c r="I16" s="7"/>
      <c r="J16" s="21"/>
      <c r="K16" s="21"/>
    </row>
    <row r="17" spans="1:13" x14ac:dyDescent="0.3">
      <c r="A17" s="13" t="s">
        <v>0</v>
      </c>
      <c r="B17" s="13" t="s">
        <v>1</v>
      </c>
      <c r="C17" s="13" t="s">
        <v>2</v>
      </c>
      <c r="D17" s="13" t="s">
        <v>3</v>
      </c>
      <c r="E17" s="14" t="s">
        <v>4</v>
      </c>
      <c r="F17" s="3" t="s">
        <v>5</v>
      </c>
      <c r="G17" s="13" t="s">
        <v>6</v>
      </c>
      <c r="H17" s="16" t="s">
        <v>7</v>
      </c>
      <c r="I17" s="13" t="s">
        <v>8</v>
      </c>
      <c r="J17" s="16" t="s">
        <v>9</v>
      </c>
      <c r="K17" s="16" t="s">
        <v>10</v>
      </c>
      <c r="L17" s="3" t="s">
        <v>11</v>
      </c>
      <c r="M17" s="1" t="s">
        <v>27</v>
      </c>
    </row>
    <row r="18" spans="1:13" ht="9.9499999999999993" customHeight="1" x14ac:dyDescent="0.3">
      <c r="A18" s="27"/>
      <c r="B18" s="27"/>
      <c r="C18" s="27"/>
      <c r="D18" s="27"/>
      <c r="E18" s="28"/>
      <c r="F18" s="6"/>
      <c r="G18" s="27"/>
      <c r="H18" s="29"/>
      <c r="I18" s="27"/>
      <c r="J18" s="29"/>
      <c r="K18" s="29"/>
    </row>
    <row r="19" spans="1:13" x14ac:dyDescent="0.3">
      <c r="A19" s="49" t="s">
        <v>47</v>
      </c>
      <c r="B19" s="50">
        <v>12</v>
      </c>
      <c r="C19" s="51">
        <v>4</v>
      </c>
      <c r="D19" s="50">
        <v>0</v>
      </c>
      <c r="E19" s="52">
        <f>((B19+(D19*0.5))/(B19+C19+D19))</f>
        <v>0.75</v>
      </c>
      <c r="F19" s="53" t="s">
        <v>12</v>
      </c>
      <c r="G19" s="50">
        <f>20+20+31+28+22+30+24+13+26+10+10+20+26+23+17+22</f>
        <v>342</v>
      </c>
      <c r="H19" s="54">
        <f>G19/(B19+C19+D19)</f>
        <v>21.375</v>
      </c>
      <c r="I19" s="50">
        <f>24+17+3+30+14+13+19+9+0+44+17+17+13+20+9+9</f>
        <v>258</v>
      </c>
      <c r="J19" s="54">
        <f>I19/(B19+C19+D19)</f>
        <v>16.125</v>
      </c>
      <c r="K19" s="55">
        <f>H19-J19</f>
        <v>5.25</v>
      </c>
      <c r="L19" s="53" t="s">
        <v>269</v>
      </c>
      <c r="M19" s="50" t="s">
        <v>335</v>
      </c>
    </row>
    <row r="20" spans="1:13" x14ac:dyDescent="0.3">
      <c r="A20" s="49" t="s">
        <v>17</v>
      </c>
      <c r="B20" s="50">
        <v>11</v>
      </c>
      <c r="C20" s="51">
        <v>5</v>
      </c>
      <c r="D20" s="50">
        <v>0</v>
      </c>
      <c r="E20" s="52">
        <f>((B20+(D20*0.5))/(B20+C20+D20))</f>
        <v>0.6875</v>
      </c>
      <c r="F20" s="53" t="s">
        <v>281</v>
      </c>
      <c r="G20" s="50">
        <f>21+24+16+30+9+31+34+15+34+30+21+34+14+26+34+24</f>
        <v>397</v>
      </c>
      <c r="H20" s="54">
        <f>G20/(B20+C20+D20)</f>
        <v>24.8125</v>
      </c>
      <c r="I20" s="50">
        <f>20+17+12+28+13+10+19+29+31+20+12+24+37+33+40+22</f>
        <v>367</v>
      </c>
      <c r="J20" s="54">
        <f>I20/(B20+C20+D20)</f>
        <v>22.9375</v>
      </c>
      <c r="K20" s="55">
        <f>H20-J20</f>
        <v>1.875</v>
      </c>
      <c r="L20" s="53" t="s">
        <v>269</v>
      </c>
      <c r="M20" s="50" t="s">
        <v>332</v>
      </c>
    </row>
    <row r="21" spans="1:13" x14ac:dyDescent="0.3">
      <c r="A21" s="49" t="s">
        <v>24</v>
      </c>
      <c r="B21" s="50">
        <v>8</v>
      </c>
      <c r="C21" s="51">
        <v>8</v>
      </c>
      <c r="D21" s="50">
        <v>0</v>
      </c>
      <c r="E21" s="52">
        <f>((B21+(D21*0.5))/(B21+C21+D21))</f>
        <v>0.5</v>
      </c>
      <c r="F21" s="53" t="s">
        <v>219</v>
      </c>
      <c r="G21" s="50">
        <f>24+27+27+10+10+23+13+10+13+35+34+12+30+20+26+37</f>
        <v>351</v>
      </c>
      <c r="H21" s="54">
        <f>G21/(B21+C21+D21)</f>
        <v>21.9375</v>
      </c>
      <c r="I21" s="50">
        <f>20+30+24+33+20+38+10+31+12+10+41+21+7+23+3+14</f>
        <v>337</v>
      </c>
      <c r="J21" s="54">
        <f>I21/(B21+C21+D21)</f>
        <v>21.0625</v>
      </c>
      <c r="K21" s="55">
        <f>H21-J21</f>
        <v>0.875</v>
      </c>
      <c r="L21" s="53" t="s">
        <v>275</v>
      </c>
      <c r="M21" s="50" t="s">
        <v>331</v>
      </c>
    </row>
    <row r="22" spans="1:13" x14ac:dyDescent="0.3">
      <c r="A22" s="25" t="s">
        <v>57</v>
      </c>
      <c r="B22" s="7">
        <v>7</v>
      </c>
      <c r="C22" s="18">
        <v>9</v>
      </c>
      <c r="D22" s="7">
        <v>0</v>
      </c>
      <c r="E22" s="19">
        <f>((B22+(D22*0.5))/(B22+C22+D22))</f>
        <v>0.4375</v>
      </c>
      <c r="F22" s="6" t="s">
        <v>309</v>
      </c>
      <c r="G22" s="7">
        <f>17+21+31+9+38+15+17+28+27+17+31+41+52+9+22+16</f>
        <v>391</v>
      </c>
      <c r="H22" s="20">
        <f>G22/(B22+C22+D22)</f>
        <v>24.4375</v>
      </c>
      <c r="I22" s="7">
        <f>45+24+17+10+23+35+14+26+31+10+34+34+15+17+24+21</f>
        <v>380</v>
      </c>
      <c r="J22" s="20">
        <f>I22/(B22+C22+D22)</f>
        <v>23.75</v>
      </c>
      <c r="K22" s="21">
        <f>H22-J22</f>
        <v>0.6875</v>
      </c>
      <c r="L22" s="6" t="s">
        <v>269</v>
      </c>
      <c r="M22" s="7" t="s">
        <v>235</v>
      </c>
    </row>
    <row r="23" spans="1:13" x14ac:dyDescent="0.3">
      <c r="A23" s="25" t="s">
        <v>22</v>
      </c>
      <c r="B23" s="7">
        <v>1</v>
      </c>
      <c r="C23" s="18">
        <v>15</v>
      </c>
      <c r="D23" s="7">
        <v>0</v>
      </c>
      <c r="E23" s="19">
        <f>((B23+(D23*0.5))/(B23+C23+D23))</f>
        <v>6.25E-2</v>
      </c>
      <c r="F23" s="6" t="s">
        <v>286</v>
      </c>
      <c r="G23" s="7">
        <f>21+10+20+3+14+16+16+19+12+19+0+24+7+15+16+33</f>
        <v>245</v>
      </c>
      <c r="H23" s="20">
        <f>G23/(B23+C23+D23)</f>
        <v>15.3125</v>
      </c>
      <c r="I23" s="7">
        <f>27+27+21+31+17+24+25+33+13+29+26+27+30+52+24+26</f>
        <v>432</v>
      </c>
      <c r="J23" s="20">
        <f>I23/(B23+C23+D23)</f>
        <v>27</v>
      </c>
      <c r="K23" s="21">
        <f>H23-J23</f>
        <v>-11.6875</v>
      </c>
      <c r="L23" s="6" t="s">
        <v>280</v>
      </c>
      <c r="M23" s="7" t="s">
        <v>235</v>
      </c>
    </row>
    <row r="24" spans="1:13" ht="9.9499999999999993" customHeight="1" x14ac:dyDescent="0.3">
      <c r="A24" s="7"/>
      <c r="B24" s="7"/>
      <c r="C24" s="7"/>
      <c r="D24" s="7"/>
      <c r="E24" s="19"/>
      <c r="F24" s="6"/>
      <c r="G24" s="7"/>
      <c r="H24" s="21"/>
      <c r="I24" s="7"/>
      <c r="J24" s="21"/>
      <c r="K24" s="21"/>
    </row>
    <row r="25" spans="1:13" x14ac:dyDescent="0.3">
      <c r="A25" s="24" t="s">
        <v>33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3" ht="9.9499999999999993" customHeight="1" x14ac:dyDescent="0.3">
      <c r="A26" s="7"/>
      <c r="B26" s="7"/>
      <c r="C26" s="7"/>
      <c r="D26" s="7"/>
      <c r="E26" s="19"/>
      <c r="F26" s="6"/>
      <c r="G26" s="7"/>
      <c r="H26" s="21"/>
      <c r="I26" s="7"/>
      <c r="J26" s="21"/>
      <c r="K26" s="21"/>
    </row>
    <row r="27" spans="1:13" x14ac:dyDescent="0.3">
      <c r="A27" s="13" t="s">
        <v>0</v>
      </c>
      <c r="B27" s="13" t="s">
        <v>1</v>
      </c>
      <c r="C27" s="13" t="s">
        <v>2</v>
      </c>
      <c r="D27" s="13" t="s">
        <v>3</v>
      </c>
      <c r="E27" s="14" t="s">
        <v>4</v>
      </c>
      <c r="F27" s="3" t="s">
        <v>5</v>
      </c>
      <c r="G27" s="13" t="s">
        <v>6</v>
      </c>
      <c r="H27" s="16" t="s">
        <v>7</v>
      </c>
      <c r="I27" s="13" t="s">
        <v>8</v>
      </c>
      <c r="J27" s="16" t="s">
        <v>9</v>
      </c>
      <c r="K27" s="16" t="s">
        <v>10</v>
      </c>
      <c r="L27" s="3" t="s">
        <v>11</v>
      </c>
      <c r="M27" s="1" t="s">
        <v>27</v>
      </c>
    </row>
    <row r="28" spans="1:13" ht="9.9499999999999993" customHeight="1" x14ac:dyDescent="0.3">
      <c r="A28" s="27"/>
      <c r="B28" s="27"/>
      <c r="C28" s="18"/>
      <c r="D28" s="27"/>
      <c r="E28" s="28"/>
      <c r="F28" s="6"/>
      <c r="G28" s="27"/>
      <c r="H28" s="29"/>
      <c r="I28" s="27"/>
      <c r="J28" s="29"/>
      <c r="K28" s="29"/>
    </row>
    <row r="29" spans="1:13" x14ac:dyDescent="0.3">
      <c r="A29" s="49" t="s">
        <v>55</v>
      </c>
      <c r="B29" s="50">
        <v>10</v>
      </c>
      <c r="C29" s="51">
        <v>6</v>
      </c>
      <c r="D29" s="50">
        <v>0</v>
      </c>
      <c r="E29" s="52">
        <f>((B29+(D29*0.5))/(B29+C29+D29))</f>
        <v>0.625</v>
      </c>
      <c r="F29" s="53" t="s">
        <v>12</v>
      </c>
      <c r="G29" s="50">
        <f>14+30+27+24+20+13+17+26+27+44+23+7+9+28+16+13</f>
        <v>338</v>
      </c>
      <c r="H29" s="54">
        <f>G29/(B29+C29+D29)</f>
        <v>21.125</v>
      </c>
      <c r="I29" s="50">
        <f>24+27+24+20+37+29+13+10+9+10+14+31+27+14+0+20</f>
        <v>309</v>
      </c>
      <c r="J29" s="54">
        <f>I29/(B29+C29+D29)</f>
        <v>19.3125</v>
      </c>
      <c r="K29" s="55">
        <f>H29-J29</f>
        <v>1.8125</v>
      </c>
      <c r="L29" s="53" t="s">
        <v>308</v>
      </c>
      <c r="M29" s="50" t="s">
        <v>333</v>
      </c>
    </row>
    <row r="30" spans="1:13" x14ac:dyDescent="0.3">
      <c r="A30" s="49" t="s">
        <v>18</v>
      </c>
      <c r="B30" s="50">
        <v>9</v>
      </c>
      <c r="C30" s="51">
        <v>7</v>
      </c>
      <c r="D30" s="50">
        <v>0</v>
      </c>
      <c r="E30" s="52">
        <f>((B30+(D30*0.5))/(B30+C30+D30))</f>
        <v>0.5625</v>
      </c>
      <c r="F30" s="53" t="s">
        <v>281</v>
      </c>
      <c r="G30" s="50">
        <f>17+31+27+17+20+13+19+31+24+29+31+31+27+20+17+30</f>
        <v>384</v>
      </c>
      <c r="H30" s="54">
        <f>G30/(B30+C30+D30)</f>
        <v>24</v>
      </c>
      <c r="I30" s="50">
        <f>20+16+13+38+35+17+21+10+26+19+17+27+9+17+24+8</f>
        <v>317</v>
      </c>
      <c r="J30" s="54">
        <f>I30/(B30+C30+D30)</f>
        <v>19.8125</v>
      </c>
      <c r="K30" s="55">
        <f>H30-J30</f>
        <v>4.1875</v>
      </c>
      <c r="L30" s="53" t="s">
        <v>269</v>
      </c>
      <c r="M30" s="50" t="s">
        <v>334</v>
      </c>
    </row>
    <row r="31" spans="1:13" x14ac:dyDescent="0.3">
      <c r="A31" s="25" t="s">
        <v>45</v>
      </c>
      <c r="B31" s="7">
        <v>7</v>
      </c>
      <c r="C31" s="18">
        <v>9</v>
      </c>
      <c r="D31" s="7">
        <v>0</v>
      </c>
      <c r="E31" s="19">
        <f>((B31+(D31*0.5))/(B31+C31+D31))</f>
        <v>0.4375</v>
      </c>
      <c r="F31" s="6" t="s">
        <v>250</v>
      </c>
      <c r="G31" s="7">
        <f>17+27+13+3+17+17+33+19+9+17+31+31+20+17+20+0</f>
        <v>291</v>
      </c>
      <c r="H31" s="20">
        <f>G31/(B31+C31+D31)</f>
        <v>18.1875</v>
      </c>
      <c r="I31" s="7">
        <f>20+10+27+28+24+16+30+6+27+31+24+9+24+23+3+16</f>
        <v>318</v>
      </c>
      <c r="J31" s="20">
        <f>I31/(B31+C31+D31)</f>
        <v>19.875</v>
      </c>
      <c r="K31" s="21">
        <f>H31-J31</f>
        <v>-1.6875</v>
      </c>
      <c r="L31" s="6" t="s">
        <v>275</v>
      </c>
      <c r="M31" s="7" t="s">
        <v>235</v>
      </c>
    </row>
    <row r="32" spans="1:13" x14ac:dyDescent="0.3">
      <c r="A32" s="25" t="s">
        <v>26</v>
      </c>
      <c r="B32" s="7">
        <v>5</v>
      </c>
      <c r="C32" s="18">
        <v>11</v>
      </c>
      <c r="D32" s="7">
        <v>0</v>
      </c>
      <c r="E32" s="19">
        <f>((B32+(D32*0.5))/(B32+C32+D32))</f>
        <v>0.3125</v>
      </c>
      <c r="F32" s="6" t="s">
        <v>309</v>
      </c>
      <c r="G32" s="7">
        <f>6+16+20+6+26+3+21+29+30+39+24+14+3+19+26+20</f>
        <v>302</v>
      </c>
      <c r="H32" s="20">
        <f>G32/(B32+C32+D32)</f>
        <v>18.875</v>
      </c>
      <c r="I32" s="7">
        <f>23+31+24+24+28+24+19+15+14+14+31+23+20+20+37+19</f>
        <v>366</v>
      </c>
      <c r="J32" s="20">
        <f>I32/(B32+C32+D32)</f>
        <v>22.875</v>
      </c>
      <c r="K32" s="21">
        <f>H32-J32</f>
        <v>-4</v>
      </c>
      <c r="L32" s="6" t="s">
        <v>295</v>
      </c>
      <c r="M32" s="7" t="s">
        <v>235</v>
      </c>
    </row>
    <row r="33" spans="1:15" x14ac:dyDescent="0.3">
      <c r="A33" s="25" t="s">
        <v>44</v>
      </c>
      <c r="B33" s="7">
        <v>3</v>
      </c>
      <c r="C33" s="18">
        <v>13</v>
      </c>
      <c r="D33" s="7">
        <v>0</v>
      </c>
      <c r="E33" s="19">
        <f>((B33+(D33*0.5))/(B33+C33+D33))</f>
        <v>0.1875</v>
      </c>
      <c r="F33" s="6" t="s">
        <v>310</v>
      </c>
      <c r="G33" s="7">
        <f>20+10+24+24+14+16+23+6+20+14+20+23+14+17+19+20</f>
        <v>284</v>
      </c>
      <c r="H33" s="20">
        <f>G33/(B33+C33+D33)</f>
        <v>17.75</v>
      </c>
      <c r="I33" s="7">
        <f>17+17+27+30+27+17+24+19+28+30+30+16+28+20+20+13</f>
        <v>363</v>
      </c>
      <c r="J33" s="20">
        <f>I33/(B33+C33+D33)</f>
        <v>22.6875</v>
      </c>
      <c r="K33" s="21">
        <f>H33-J33</f>
        <v>-4.9375</v>
      </c>
      <c r="L33" s="6" t="s">
        <v>307</v>
      </c>
      <c r="M33" s="7" t="s">
        <v>235</v>
      </c>
    </row>
    <row r="34" spans="1:15" x14ac:dyDescent="0.3">
      <c r="A34" s="7"/>
      <c r="B34" s="7"/>
      <c r="C34" s="7"/>
      <c r="D34" s="7"/>
      <c r="E34" s="19"/>
      <c r="F34" s="6"/>
      <c r="G34" s="7"/>
      <c r="H34" s="20"/>
      <c r="I34" s="7"/>
      <c r="J34" s="20"/>
      <c r="K34" s="21"/>
    </row>
    <row r="35" spans="1:15" x14ac:dyDescent="0.3">
      <c r="A35" s="8" t="s">
        <v>30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5" ht="9.9499999999999993" customHeight="1" x14ac:dyDescent="0.3">
      <c r="A36" s="7"/>
      <c r="B36" s="7"/>
      <c r="C36" s="7"/>
      <c r="D36" s="7"/>
      <c r="E36" s="19"/>
      <c r="F36" s="6"/>
      <c r="G36" s="7"/>
      <c r="H36" s="20"/>
      <c r="I36" s="7"/>
      <c r="J36" s="20"/>
      <c r="K36" s="21"/>
    </row>
    <row r="37" spans="1:15" x14ac:dyDescent="0.3">
      <c r="A37" s="24" t="s">
        <v>34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5" ht="9.9499999999999993" customHeight="1" x14ac:dyDescent="0.3">
      <c r="A38" s="7"/>
      <c r="B38" s="7"/>
      <c r="C38" s="7"/>
      <c r="D38" s="7"/>
      <c r="E38" s="19"/>
      <c r="F38" s="6"/>
      <c r="G38" s="7"/>
      <c r="H38" s="20"/>
      <c r="I38" s="7"/>
      <c r="J38" s="20"/>
      <c r="K38" s="21"/>
    </row>
    <row r="39" spans="1:15" x14ac:dyDescent="0.3">
      <c r="A39" s="13" t="s">
        <v>0</v>
      </c>
      <c r="B39" s="13" t="s">
        <v>1</v>
      </c>
      <c r="C39" s="13" t="s">
        <v>2</v>
      </c>
      <c r="D39" s="13" t="s">
        <v>3</v>
      </c>
      <c r="E39" s="14" t="s">
        <v>4</v>
      </c>
      <c r="F39" s="3" t="s">
        <v>5</v>
      </c>
      <c r="G39" s="13" t="s">
        <v>6</v>
      </c>
      <c r="H39" s="15" t="s">
        <v>7</v>
      </c>
      <c r="I39" s="13" t="s">
        <v>8</v>
      </c>
      <c r="J39" s="15" t="s">
        <v>9</v>
      </c>
      <c r="K39" s="16" t="s">
        <v>10</v>
      </c>
      <c r="L39" s="3" t="s">
        <v>11</v>
      </c>
      <c r="M39" s="1" t="s">
        <v>27</v>
      </c>
    </row>
    <row r="40" spans="1:15" ht="9.9499999999999993" customHeight="1" x14ac:dyDescent="0.3">
      <c r="A40" s="27"/>
      <c r="B40" s="27"/>
      <c r="C40" s="27"/>
      <c r="D40" s="27"/>
      <c r="E40" s="28"/>
      <c r="F40" s="6"/>
      <c r="G40" s="27"/>
      <c r="H40" s="30"/>
      <c r="I40" s="27"/>
      <c r="J40" s="30"/>
      <c r="K40" s="29"/>
    </row>
    <row r="41" spans="1:15" x14ac:dyDescent="0.3">
      <c r="A41" s="49" t="s">
        <v>23</v>
      </c>
      <c r="B41" s="50">
        <v>13</v>
      </c>
      <c r="C41" s="51">
        <v>3</v>
      </c>
      <c r="D41" s="50">
        <v>0</v>
      </c>
      <c r="E41" s="52">
        <f>((B41+(D41*0.5))/(B41+C41+D41))</f>
        <v>0.8125</v>
      </c>
      <c r="F41" s="53" t="s">
        <v>12</v>
      </c>
      <c r="G41" s="50">
        <f>14+37+13+41+24+30+10+18+28+31+17+51+27+29+38+38</f>
        <v>446</v>
      </c>
      <c r="H41" s="54">
        <f>G41/(B41+C41+D41)</f>
        <v>27.875</v>
      </c>
      <c r="I41" s="50">
        <f>28+31+10+16+16+10+19+15+17+20+28+14+0+7+16+31</f>
        <v>278</v>
      </c>
      <c r="J41" s="54">
        <f>I41/(B41+C41+D41)</f>
        <v>17.375</v>
      </c>
      <c r="K41" s="55">
        <f>H41-J41</f>
        <v>10.5</v>
      </c>
      <c r="L41" s="53" t="s">
        <v>269</v>
      </c>
      <c r="M41" s="50" t="s">
        <v>337</v>
      </c>
    </row>
    <row r="42" spans="1:15" x14ac:dyDescent="0.3">
      <c r="A42" s="49" t="s">
        <v>14</v>
      </c>
      <c r="B42" s="50">
        <v>12</v>
      </c>
      <c r="C42" s="51">
        <v>4</v>
      </c>
      <c r="D42" s="50">
        <v>0</v>
      </c>
      <c r="E42" s="52">
        <f>((B42+(D42*0.5))/(B42+C42+D42))</f>
        <v>0.75</v>
      </c>
      <c r="F42" s="53" t="s">
        <v>281</v>
      </c>
      <c r="G42" s="50">
        <f>28+17+9+16+31+19+27+22+17+24+31+27+30+26+26+18</f>
        <v>368</v>
      </c>
      <c r="H42" s="54">
        <f>G42/(B42+C42+D42)</f>
        <v>23</v>
      </c>
      <c r="I42" s="50">
        <f>10+20+20+13+21+10+10+21+28+27+14+0+20+7+19+7</f>
        <v>247</v>
      </c>
      <c r="J42" s="54">
        <f>I42/(B42+C42+D42)</f>
        <v>15.4375</v>
      </c>
      <c r="K42" s="55">
        <f>H42-J42</f>
        <v>7.5625</v>
      </c>
      <c r="L42" s="53" t="s">
        <v>269</v>
      </c>
      <c r="M42" s="50" t="s">
        <v>339</v>
      </c>
      <c r="O42" s="25"/>
    </row>
    <row r="43" spans="1:15" x14ac:dyDescent="0.3">
      <c r="A43" s="49" t="s">
        <v>21</v>
      </c>
      <c r="B43" s="50">
        <v>12</v>
      </c>
      <c r="C43" s="51">
        <v>4</v>
      </c>
      <c r="D43" s="50">
        <v>0</v>
      </c>
      <c r="E43" s="52">
        <f>((B43+(D43*0.5))/(B43+C43+D43))</f>
        <v>0.75</v>
      </c>
      <c r="F43" s="53" t="s">
        <v>281</v>
      </c>
      <c r="G43" s="50">
        <f>28+17+28+27+36+25+42+13+20+23+0+23+31+27+19+27</f>
        <v>386</v>
      </c>
      <c r="H43" s="54">
        <f>G43/(B43+C43+D43)</f>
        <v>24.125</v>
      </c>
      <c r="I43" s="50">
        <f>14+9+16+24+33+21+20+10+24+20+27+9+38+24+26+24</f>
        <v>339</v>
      </c>
      <c r="J43" s="54">
        <f>I43/(B43+C43+D43)</f>
        <v>21.1875</v>
      </c>
      <c r="K43" s="55">
        <f>H43-J43</f>
        <v>2.9375</v>
      </c>
      <c r="L43" s="53" t="s">
        <v>269</v>
      </c>
      <c r="M43" s="50" t="s">
        <v>340</v>
      </c>
    </row>
    <row r="44" spans="1:15" x14ac:dyDescent="0.3">
      <c r="A44" s="7" t="s">
        <v>59</v>
      </c>
      <c r="B44" s="7">
        <v>9</v>
      </c>
      <c r="C44" s="18">
        <v>7</v>
      </c>
      <c r="D44" s="7">
        <v>0</v>
      </c>
      <c r="E44" s="19">
        <f>((B44+(D44*0.5))/(B44+C44+D44))</f>
        <v>0.5625</v>
      </c>
      <c r="F44" s="6" t="s">
        <v>219</v>
      </c>
      <c r="G44" s="7">
        <f>20+31+38+17+47+31+24+19+6+28+27+9+16+13+24+18</f>
        <v>368</v>
      </c>
      <c r="H44" s="20">
        <f>G44/(B44+C44+D44)</f>
        <v>23</v>
      </c>
      <c r="I44" s="7">
        <f>17+34+23+16+19+33+20+16+29+17+24+23+38+20+27+16</f>
        <v>372</v>
      </c>
      <c r="J44" s="20">
        <f>I44/(B44+C44+D44)</f>
        <v>23.25</v>
      </c>
      <c r="K44" s="21">
        <f>H44-J44</f>
        <v>-0.25</v>
      </c>
      <c r="L44" s="6" t="s">
        <v>269</v>
      </c>
      <c r="M44" s="7" t="s">
        <v>235</v>
      </c>
    </row>
    <row r="45" spans="1:15" x14ac:dyDescent="0.3">
      <c r="A45" s="25" t="s">
        <v>49</v>
      </c>
      <c r="B45" s="7">
        <v>2</v>
      </c>
      <c r="C45" s="18">
        <v>14</v>
      </c>
      <c r="D45" s="7">
        <v>0</v>
      </c>
      <c r="E45" s="19">
        <f>((B45+(D45*0.5))/(B45+C45+D45))</f>
        <v>0.125</v>
      </c>
      <c r="F45" s="6" t="s">
        <v>286</v>
      </c>
      <c r="G45" s="7">
        <f>10+31+16+24+20+16+20+31+21+14+24+14+7+29+24+16</f>
        <v>317</v>
      </c>
      <c r="H45" s="20">
        <f>G45/(B45+C45+D45)</f>
        <v>19.8125</v>
      </c>
      <c r="I45" s="7">
        <f>17+37+28+27+17+24+24+34+28+31+21+51+26+30+31+18</f>
        <v>444</v>
      </c>
      <c r="J45" s="20">
        <f>I45/(B45+C45+D45)</f>
        <v>27.75</v>
      </c>
      <c r="K45" s="21">
        <f>H45-J45</f>
        <v>-7.9375</v>
      </c>
      <c r="L45" s="6" t="s">
        <v>313</v>
      </c>
      <c r="M45" s="7" t="s">
        <v>235</v>
      </c>
    </row>
    <row r="46" spans="1:15" ht="9.9499999999999993" customHeight="1" x14ac:dyDescent="0.3">
      <c r="A46" s="7"/>
      <c r="B46" s="7"/>
      <c r="C46" s="7"/>
      <c r="D46" s="7"/>
      <c r="E46" s="19"/>
      <c r="F46" s="6"/>
      <c r="G46" s="7"/>
      <c r="H46" s="21"/>
      <c r="I46" s="7"/>
      <c r="J46" s="21"/>
      <c r="K46" s="21"/>
    </row>
    <row r="47" spans="1:15" x14ac:dyDescent="0.3">
      <c r="A47" s="24" t="s">
        <v>35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1:15" ht="9.9499999999999993" customHeight="1" x14ac:dyDescent="0.3">
      <c r="A48" s="7"/>
      <c r="B48" s="7"/>
      <c r="C48" s="7"/>
      <c r="D48" s="7"/>
      <c r="E48" s="19"/>
      <c r="F48" s="6"/>
      <c r="G48" s="7"/>
      <c r="H48" s="21"/>
      <c r="I48" s="7"/>
      <c r="J48" s="21"/>
      <c r="K48" s="21"/>
    </row>
    <row r="49" spans="1:13" x14ac:dyDescent="0.3">
      <c r="A49" s="13" t="s">
        <v>0</v>
      </c>
      <c r="B49" s="13" t="s">
        <v>1</v>
      </c>
      <c r="C49" s="13" t="s">
        <v>2</v>
      </c>
      <c r="D49" s="13" t="s">
        <v>3</v>
      </c>
      <c r="E49" s="14" t="s">
        <v>4</v>
      </c>
      <c r="F49" s="3" t="s">
        <v>5</v>
      </c>
      <c r="G49" s="13" t="s">
        <v>6</v>
      </c>
      <c r="H49" s="16" t="s">
        <v>7</v>
      </c>
      <c r="I49" s="13" t="s">
        <v>8</v>
      </c>
      <c r="J49" s="16" t="s">
        <v>9</v>
      </c>
      <c r="K49" s="16" t="s">
        <v>10</v>
      </c>
      <c r="L49" s="3" t="s">
        <v>11</v>
      </c>
      <c r="M49" s="1" t="s">
        <v>27</v>
      </c>
    </row>
    <row r="50" spans="1:13" ht="9.75" customHeight="1" x14ac:dyDescent="0.3">
      <c r="A50" s="27"/>
      <c r="B50" s="27"/>
      <c r="C50" s="27"/>
      <c r="D50" s="27"/>
      <c r="E50" s="28"/>
      <c r="F50" s="6"/>
      <c r="G50" s="27"/>
      <c r="H50" s="29"/>
      <c r="I50" s="27"/>
      <c r="J50" s="29"/>
      <c r="K50" s="29"/>
    </row>
    <row r="51" spans="1:13" x14ac:dyDescent="0.3">
      <c r="A51" s="49" t="s">
        <v>15</v>
      </c>
      <c r="B51" s="50">
        <v>10</v>
      </c>
      <c r="C51" s="51">
        <v>6</v>
      </c>
      <c r="D51" s="50">
        <v>0</v>
      </c>
      <c r="E51" s="52">
        <f>((B51+(D51*0.5))/(B51+C51+D51))</f>
        <v>0.625</v>
      </c>
      <c r="F51" s="53" t="s">
        <v>12</v>
      </c>
      <c r="G51" s="50">
        <f>20+12+16+33+38+10+16+17+33+30+20+20+42+24+9+21</f>
        <v>361</v>
      </c>
      <c r="H51" s="54">
        <f>G51/(B51+C51+D51)</f>
        <v>22.5625</v>
      </c>
      <c r="I51" s="50">
        <f>9+16+24+10+3+13+9+24+19+20+14+17+28+25+22+16</f>
        <v>269</v>
      </c>
      <c r="J51" s="54">
        <f>I51/(B51+C51+D51)</f>
        <v>16.8125</v>
      </c>
      <c r="K51" s="55">
        <f>H51-J51</f>
        <v>5.75</v>
      </c>
      <c r="L51" s="53" t="s">
        <v>269</v>
      </c>
      <c r="M51" s="50" t="s">
        <v>338</v>
      </c>
    </row>
    <row r="52" spans="1:13" x14ac:dyDescent="0.3">
      <c r="A52" s="25" t="s">
        <v>54</v>
      </c>
      <c r="B52" s="7">
        <v>9</v>
      </c>
      <c r="C52" s="18">
        <v>7</v>
      </c>
      <c r="D52" s="7">
        <v>0</v>
      </c>
      <c r="E52" s="19">
        <f>((B52+(D52*0.5))/(B52+C52+D52))</f>
        <v>0.5625</v>
      </c>
      <c r="F52" s="6" t="s">
        <v>281</v>
      </c>
      <c r="G52" s="7">
        <f>27+24+13+24+23+31+31+21+17+20+34+24+6+25+20+17</f>
        <v>357</v>
      </c>
      <c r="H52" s="20">
        <f>G52/(B52+C52+D52)</f>
        <v>22.3125</v>
      </c>
      <c r="I52" s="7">
        <f>21+6+16+21+22+32+10+25+37+30+13+34+24+24+13+10</f>
        <v>338</v>
      </c>
      <c r="J52" s="20">
        <f>I52/(B52+C52+D52)</f>
        <v>21.125</v>
      </c>
      <c r="K52" s="21">
        <f>H52-J52</f>
        <v>1.1875</v>
      </c>
      <c r="L52" s="6" t="s">
        <v>269</v>
      </c>
      <c r="M52" s="7" t="s">
        <v>235</v>
      </c>
    </row>
    <row r="53" spans="1:13" x14ac:dyDescent="0.3">
      <c r="A53" s="25" t="s">
        <v>51</v>
      </c>
      <c r="B53" s="7">
        <v>8</v>
      </c>
      <c r="C53" s="18">
        <v>8</v>
      </c>
      <c r="D53" s="7">
        <v>0</v>
      </c>
      <c r="E53" s="19">
        <f>((B53+(D53*0.5))/(B53+C53+D53))</f>
        <v>0.5</v>
      </c>
      <c r="F53" s="6" t="s">
        <v>330</v>
      </c>
      <c r="G53" s="7">
        <f>43+16+24+10+17+13+19+33+34+37+42+17+24+23+17+17</f>
        <v>386</v>
      </c>
      <c r="H53" s="20">
        <f>G53/(B53+C53+D53)</f>
        <v>24.125</v>
      </c>
      <c r="I53" s="7">
        <f>23+17+16+9+20+30+34+19+41+17+26+20+6+28+16+31</f>
        <v>353</v>
      </c>
      <c r="J53" s="20">
        <f>I53/(B53+C53+D53)</f>
        <v>22.0625</v>
      </c>
      <c r="K53" s="21">
        <f>H53-J53</f>
        <v>2.0625</v>
      </c>
      <c r="L53" s="6" t="s">
        <v>269</v>
      </c>
      <c r="M53" s="7" t="s">
        <v>235</v>
      </c>
    </row>
    <row r="54" spans="1:13" x14ac:dyDescent="0.3">
      <c r="A54" s="25" t="s">
        <v>46</v>
      </c>
      <c r="B54" s="7">
        <v>8</v>
      </c>
      <c r="C54" s="18">
        <v>8</v>
      </c>
      <c r="D54" s="7">
        <v>0</v>
      </c>
      <c r="E54" s="19">
        <f>((B54+(D54*0.5))/(B54+C54+D54))</f>
        <v>0.5</v>
      </c>
      <c r="F54" s="6" t="s">
        <v>330</v>
      </c>
      <c r="G54" s="7">
        <f>6+37+20+27+14+21+3+24+10+32+20+26+24+40+10+31</f>
        <v>345</v>
      </c>
      <c r="H54" s="20">
        <f>G54/(B54+C54+D54)</f>
        <v>21.5625</v>
      </c>
      <c r="I54" s="7">
        <f>24+18+13+10+22+31+38+17+35+26+31+42+16+34+17+17</f>
        <v>391</v>
      </c>
      <c r="J54" s="20">
        <f>I54/(B54+C54+D54)</f>
        <v>24.4375</v>
      </c>
      <c r="K54" s="21">
        <f>H54-J54</f>
        <v>-2.875</v>
      </c>
      <c r="L54" s="6" t="s">
        <v>275</v>
      </c>
      <c r="M54" s="7" t="s">
        <v>235</v>
      </c>
    </row>
    <row r="55" spans="1:13" x14ac:dyDescent="0.3">
      <c r="A55" s="25" t="s">
        <v>16</v>
      </c>
      <c r="B55" s="7">
        <v>4</v>
      </c>
      <c r="C55" s="18">
        <v>12</v>
      </c>
      <c r="D55" s="7">
        <v>0</v>
      </c>
      <c r="E55" s="19">
        <f>((B55+(D55*0.5))/(B55+C55+D55))</f>
        <v>0.25</v>
      </c>
      <c r="F55" s="6" t="s">
        <v>325</v>
      </c>
      <c r="G55" s="7">
        <f>13+20+23+17+24+22+20+24+28+19+26+13+13+0+28+28</f>
        <v>318</v>
      </c>
      <c r="H55" s="20">
        <f>G55/(B55+C55+D55)</f>
        <v>19.875</v>
      </c>
      <c r="I55" s="7">
        <f>20+27+43+31+34+23+10+16+21+33+32+34+26+27+42+23</f>
        <v>442</v>
      </c>
      <c r="J55" s="20">
        <f>I55/(B55+C55+D55)</f>
        <v>27.625</v>
      </c>
      <c r="K55" s="21">
        <f>H55-J55</f>
        <v>-7.75</v>
      </c>
      <c r="L55" s="6" t="s">
        <v>280</v>
      </c>
      <c r="M55" s="7" t="s">
        <v>235</v>
      </c>
    </row>
    <row r="56" spans="1:13" ht="9.9499999999999993" customHeight="1" x14ac:dyDescent="0.3">
      <c r="A56" s="7"/>
      <c r="B56" s="7"/>
      <c r="C56" s="7"/>
      <c r="D56" s="7"/>
      <c r="E56" s="19"/>
      <c r="F56" s="6"/>
      <c r="G56" s="7"/>
      <c r="H56" s="21"/>
      <c r="I56" s="7"/>
      <c r="J56" s="21"/>
      <c r="K56" s="21"/>
    </row>
    <row r="57" spans="1:13" x14ac:dyDescent="0.3">
      <c r="A57" s="24" t="s">
        <v>36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spans="1:13" ht="9.9499999999999993" customHeight="1" x14ac:dyDescent="0.3">
      <c r="A58" s="7"/>
      <c r="B58" s="7"/>
      <c r="C58" s="7"/>
      <c r="D58" s="7"/>
      <c r="E58" s="19"/>
      <c r="F58" s="6"/>
      <c r="G58" s="7"/>
      <c r="H58" s="21"/>
      <c r="I58" s="7"/>
      <c r="J58" s="21"/>
      <c r="K58" s="21"/>
    </row>
    <row r="59" spans="1:13" x14ac:dyDescent="0.3">
      <c r="A59" s="13" t="s">
        <v>0</v>
      </c>
      <c r="B59" s="13" t="s">
        <v>1</v>
      </c>
      <c r="C59" s="13" t="s">
        <v>2</v>
      </c>
      <c r="D59" s="13" t="s">
        <v>3</v>
      </c>
      <c r="E59" s="14" t="s">
        <v>4</v>
      </c>
      <c r="F59" s="3" t="s">
        <v>5</v>
      </c>
      <c r="G59" s="13" t="s">
        <v>6</v>
      </c>
      <c r="H59" s="16" t="s">
        <v>7</v>
      </c>
      <c r="I59" s="13" t="s">
        <v>8</v>
      </c>
      <c r="J59" s="16" t="s">
        <v>9</v>
      </c>
      <c r="K59" s="16" t="s">
        <v>10</v>
      </c>
      <c r="L59" s="3" t="s">
        <v>11</v>
      </c>
      <c r="M59" s="1" t="s">
        <v>27</v>
      </c>
    </row>
    <row r="60" spans="1:13" ht="9.9499999999999993" customHeight="1" x14ac:dyDescent="0.3">
      <c r="A60" s="27"/>
      <c r="B60" s="27"/>
      <c r="C60" s="27"/>
      <c r="D60" s="27"/>
      <c r="E60" s="28"/>
      <c r="F60" s="6"/>
      <c r="G60" s="27"/>
      <c r="H60" s="29"/>
      <c r="I60" s="27"/>
      <c r="J60" s="29"/>
      <c r="K60" s="29"/>
    </row>
    <row r="61" spans="1:13" x14ac:dyDescent="0.3">
      <c r="A61" s="49" t="s">
        <v>56</v>
      </c>
      <c r="B61" s="50">
        <v>11</v>
      </c>
      <c r="C61" s="51">
        <v>5</v>
      </c>
      <c r="D61" s="50">
        <v>0</v>
      </c>
      <c r="E61" s="52">
        <f>((B61+(D61*0.5))/(B61+C61+D61))</f>
        <v>0.6875</v>
      </c>
      <c r="F61" s="53" t="s">
        <v>12</v>
      </c>
      <c r="G61" s="50">
        <f>23+23+30+23+33+34+22+41+26+24+24+41+26+33+24+33</f>
        <v>460</v>
      </c>
      <c r="H61" s="54">
        <f>G61/(B61+C61+D61)</f>
        <v>28.75</v>
      </c>
      <c r="I61" s="50">
        <f>6+26+24+38+36+24+7+16+24+17+26+34+37+13+20+23</f>
        <v>371</v>
      </c>
      <c r="J61" s="54">
        <f>I61/(B61+C61+D61)</f>
        <v>23.1875</v>
      </c>
      <c r="K61" s="55">
        <f>H61-J61</f>
        <v>5.5625</v>
      </c>
      <c r="L61" s="53" t="s">
        <v>269</v>
      </c>
      <c r="M61" s="50" t="s">
        <v>341</v>
      </c>
    </row>
    <row r="62" spans="1:13" x14ac:dyDescent="0.3">
      <c r="A62" s="49" t="s">
        <v>50</v>
      </c>
      <c r="B62" s="50">
        <v>11</v>
      </c>
      <c r="C62" s="51">
        <v>5</v>
      </c>
      <c r="D62" s="50">
        <v>0</v>
      </c>
      <c r="E62" s="52">
        <f>((B62+(D62*0.5))/(B62+C62+D62))</f>
        <v>0.6875</v>
      </c>
      <c r="F62" s="53" t="s">
        <v>12</v>
      </c>
      <c r="G62" s="50">
        <f>18+34+27+17+7+14+24+34+23+10+31+37+13+23+13+24</f>
        <v>349</v>
      </c>
      <c r="H62" s="54">
        <f>G62/(B62+C62+D62)</f>
        <v>21.8125</v>
      </c>
      <c r="I62" s="50">
        <f>37+31+20+14+22+26+3+31+17+9+7+13+33+17+17+17</f>
        <v>314</v>
      </c>
      <c r="J62" s="54">
        <f>I62/(B62+C62+D62)</f>
        <v>19.625</v>
      </c>
      <c r="K62" s="55">
        <f>H62-J62</f>
        <v>2.1875</v>
      </c>
      <c r="L62" s="53" t="s">
        <v>275</v>
      </c>
      <c r="M62" s="50" t="s">
        <v>342</v>
      </c>
    </row>
    <row r="63" spans="1:13" x14ac:dyDescent="0.3">
      <c r="A63" s="25" t="s">
        <v>52</v>
      </c>
      <c r="B63" s="7">
        <v>10</v>
      </c>
      <c r="C63" s="18">
        <v>6</v>
      </c>
      <c r="D63" s="7">
        <v>0</v>
      </c>
      <c r="E63" s="19">
        <f>((B63+(D63*0.5))/(B63+C63+D63))</f>
        <v>0.625</v>
      </c>
      <c r="F63" s="6" t="s">
        <v>281</v>
      </c>
      <c r="G63" s="7">
        <f>24+10+9+24+37+32+35+26+17+17+34+28+37+16+16+38</f>
        <v>400</v>
      </c>
      <c r="H63" s="20">
        <f>G63/(B63+C63+D63)</f>
        <v>25</v>
      </c>
      <c r="I63" s="7">
        <f>6+28+17+10+20+31+20+14+24+23+16+20+26+17+27+14</f>
        <v>313</v>
      </c>
      <c r="J63" s="20">
        <f>I63/(B63+C63+D63)</f>
        <v>19.5625</v>
      </c>
      <c r="K63" s="21">
        <f>H63-J63</f>
        <v>5.4375</v>
      </c>
      <c r="L63" s="6" t="s">
        <v>269</v>
      </c>
      <c r="M63" s="7" t="s">
        <v>235</v>
      </c>
    </row>
    <row r="64" spans="1:13" x14ac:dyDescent="0.3">
      <c r="A64" s="25" t="s">
        <v>28</v>
      </c>
      <c r="B64" s="7">
        <v>10</v>
      </c>
      <c r="C64" s="18">
        <v>6</v>
      </c>
      <c r="D64" s="7">
        <v>0</v>
      </c>
      <c r="E64" s="19">
        <f>((B64+(D64*0.5))/(B64+C64+D64))</f>
        <v>0.625</v>
      </c>
      <c r="F64" s="6" t="s">
        <v>281</v>
      </c>
      <c r="G64" s="7">
        <f>24+26+16+13+24+27+15+42+26+16+9+14+17+20+27+26</f>
        <v>342</v>
      </c>
      <c r="H64" s="20">
        <f>G64/(B64+C64+D64)</f>
        <v>21.375</v>
      </c>
      <c r="I64" s="7">
        <f>27+23+13+16+17+14+18+6+24+34+10+20+13+19+16+24</f>
        <v>294</v>
      </c>
      <c r="J64" s="20">
        <f>I64/(B64+C64+D64)</f>
        <v>18.375</v>
      </c>
      <c r="K64" s="21">
        <f>H64-J64</f>
        <v>3</v>
      </c>
      <c r="L64" s="6" t="s">
        <v>308</v>
      </c>
      <c r="M64" s="7" t="s">
        <v>235</v>
      </c>
    </row>
    <row r="65" spans="1:15" x14ac:dyDescent="0.3">
      <c r="A65" s="25" t="s">
        <v>25</v>
      </c>
      <c r="B65" s="7">
        <v>0</v>
      </c>
      <c r="C65" s="18">
        <v>16</v>
      </c>
      <c r="D65" s="7">
        <v>0</v>
      </c>
      <c r="E65" s="19">
        <f>((B65+(D65*0.5))/(B65+C65+D65))</f>
        <v>0</v>
      </c>
      <c r="F65" s="6" t="s">
        <v>286</v>
      </c>
      <c r="G65" s="7">
        <f>10+10+14+16+10+16+9+6+16+21+9+13+23+14+8+24</f>
        <v>219</v>
      </c>
      <c r="H65" s="20">
        <f>G65/(B65+C65+D65)</f>
        <v>13.6875</v>
      </c>
      <c r="I65" s="7">
        <f>27+24+17+41+26+41+16+42+23+24+31+37+33+38+30+26</f>
        <v>476</v>
      </c>
      <c r="J65" s="20">
        <f>I65/(B65+C65+D65)</f>
        <v>29.75</v>
      </c>
      <c r="K65" s="21">
        <f>H65-J65</f>
        <v>-16.0625</v>
      </c>
      <c r="L65" s="6" t="s">
        <v>313</v>
      </c>
      <c r="M65" s="7" t="s">
        <v>235</v>
      </c>
      <c r="O65" s="25"/>
    </row>
    <row r="67" spans="1:15" x14ac:dyDescent="0.3">
      <c r="A67" s="1" t="s">
        <v>13</v>
      </c>
      <c r="B67" s="22">
        <f>SUM(B9:B13,B19:B23,B29:B33,B41:B45,B51:B55,B61:B65)</f>
        <v>240</v>
      </c>
      <c r="C67" s="22">
        <f>SUM(C9:C13,C19:C23,C29:C33,C41:C45,C51:C55,C61:C65)</f>
        <v>240</v>
      </c>
      <c r="D67" s="22">
        <f>SUM(D9:D13,D19:D23,D29:D33,D41:D45,D51:D55,D61:D65)</f>
        <v>0</v>
      </c>
      <c r="E67" s="2">
        <f>((B67+(D67*0.5))/(B67+C67+D67))</f>
        <v>0.5</v>
      </c>
      <c r="F67" s="3" t="s">
        <v>12</v>
      </c>
      <c r="G67" s="23">
        <f>SUM(G9:G13,G19:G23,G29:G33,G41:G45,G51:G55,G61:G65)</f>
        <v>10384</v>
      </c>
      <c r="H67" s="4">
        <f>G67/(B67+C67+D67)</f>
        <v>21.633333333333333</v>
      </c>
      <c r="I67" s="23">
        <f>SUM(I9:I13,I19:I23,I29:I33,I41:I45,I51:I55,I61:I65)</f>
        <v>10384</v>
      </c>
      <c r="J67" s="4">
        <f>I67/(B67+C67+D67)</f>
        <v>21.633333333333333</v>
      </c>
      <c r="K67" s="5">
        <f>H67-J67</f>
        <v>0</v>
      </c>
      <c r="L67" s="6" t="s">
        <v>12</v>
      </c>
    </row>
    <row r="69" spans="1:15" s="17" customFormat="1" x14ac:dyDescent="0.3"/>
    <row r="71" spans="1:15" x14ac:dyDescent="0.3">
      <c r="A71" s="25"/>
      <c r="B71" s="7"/>
      <c r="C71" s="18"/>
      <c r="D71" s="7"/>
      <c r="E71" s="19"/>
      <c r="F71" s="6"/>
      <c r="G71" s="7"/>
      <c r="H71" s="20"/>
      <c r="I71" s="7"/>
      <c r="J71" s="20"/>
      <c r="K71" s="21"/>
    </row>
  </sheetData>
  <sortState xmlns:xlrd2="http://schemas.microsoft.com/office/spreadsheetml/2017/richdata2" ref="A19:O23">
    <sortCondition descending="1" ref="E19:E23"/>
  </sortState>
  <phoneticPr fontId="0" type="noConversion"/>
  <printOptions horizontalCentered="1" verticalCentered="1" gridLines="1"/>
  <pageMargins left="0" right="0" top="0" bottom="0" header="0" footer="0"/>
  <pageSetup scale="58" orientation="landscape" horizontalDpi="4294967295" verticalDpi="4294967295" r:id="rId1"/>
  <webPublishItems count="1">
    <webPublishItem id="15145" divId="2011_SF_Standings_15145" sourceType="sheet" destinationFile="C:\Office Documents\OOPS\Spring Fever\2010\2011_SF_Standings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70"/>
  <sheetViews>
    <sheetView tabSelected="1" workbookViewId="0">
      <pane ySplit="1" topLeftCell="A218" activePane="bottomLeft" state="frozen"/>
      <selection pane="bottomLeft" activeCell="A253" sqref="A253"/>
    </sheetView>
  </sheetViews>
  <sheetFormatPr defaultColWidth="8.88671875" defaultRowHeight="15" x14ac:dyDescent="0.3"/>
  <cols>
    <col min="1" max="1" width="6.6640625" style="43" customWidth="1"/>
    <col min="2" max="2" width="10.6640625" style="44" customWidth="1"/>
    <col min="3" max="3" width="20.6640625" style="38" customWidth="1"/>
    <col min="4" max="4" width="5.6640625" style="45" customWidth="1"/>
    <col min="5" max="5" width="20.6640625" style="38" customWidth="1"/>
    <col min="6" max="6" width="5.6640625" style="45" customWidth="1"/>
    <col min="7" max="7" width="31" style="32" bestFit="1" customWidth="1"/>
    <col min="8" max="8" width="23.33203125" style="46" bestFit="1" customWidth="1"/>
    <col min="9" max="9" width="16.77734375" style="32" bestFit="1" customWidth="1"/>
    <col min="10" max="10" width="8.33203125" style="32" customWidth="1"/>
    <col min="11" max="16384" width="8.88671875" style="32"/>
  </cols>
  <sheetData>
    <row r="1" spans="1:9" x14ac:dyDescent="0.3">
      <c r="A1" s="31" t="s">
        <v>37</v>
      </c>
      <c r="B1" s="31" t="s">
        <v>38</v>
      </c>
      <c r="C1" s="31" t="s">
        <v>39</v>
      </c>
      <c r="D1" s="31" t="s">
        <v>40</v>
      </c>
      <c r="E1" s="31" t="s">
        <v>41</v>
      </c>
      <c r="F1" s="31" t="s">
        <v>40</v>
      </c>
      <c r="G1" s="31" t="s">
        <v>42</v>
      </c>
      <c r="H1" s="31" t="s">
        <v>43</v>
      </c>
    </row>
    <row r="2" spans="1:9" x14ac:dyDescent="0.3">
      <c r="A2" s="33">
        <v>100</v>
      </c>
      <c r="B2" s="47">
        <v>44854</v>
      </c>
      <c r="C2" s="35" t="s">
        <v>58</v>
      </c>
      <c r="D2" s="36">
        <v>24</v>
      </c>
      <c r="E2" s="35" t="s">
        <v>55</v>
      </c>
      <c r="F2" s="36">
        <v>14</v>
      </c>
      <c r="G2" s="35"/>
      <c r="H2" s="37" t="s">
        <v>60</v>
      </c>
      <c r="I2" s="38"/>
    </row>
    <row r="3" spans="1:9" x14ac:dyDescent="0.3">
      <c r="A3" s="33">
        <v>101</v>
      </c>
      <c r="B3" s="47">
        <v>44855</v>
      </c>
      <c r="C3" s="35" t="s">
        <v>20</v>
      </c>
      <c r="D3" s="36">
        <v>34</v>
      </c>
      <c r="E3" s="35" t="s">
        <v>58</v>
      </c>
      <c r="F3" s="36">
        <v>3</v>
      </c>
      <c r="G3" s="35"/>
      <c r="H3" s="37" t="s">
        <v>61</v>
      </c>
      <c r="I3" s="38"/>
    </row>
    <row r="4" spans="1:9" x14ac:dyDescent="0.3">
      <c r="A4" s="33">
        <v>102</v>
      </c>
      <c r="B4" s="47">
        <v>44856</v>
      </c>
      <c r="C4" s="35" t="s">
        <v>44</v>
      </c>
      <c r="D4" s="36">
        <v>20</v>
      </c>
      <c r="E4" s="35" t="s">
        <v>18</v>
      </c>
      <c r="F4" s="36">
        <v>17</v>
      </c>
      <c r="G4" s="35"/>
      <c r="H4" s="37" t="s">
        <v>62</v>
      </c>
      <c r="I4" s="38"/>
    </row>
    <row r="5" spans="1:9" x14ac:dyDescent="0.3">
      <c r="A5" s="33">
        <v>103</v>
      </c>
      <c r="B5" s="47">
        <v>44856</v>
      </c>
      <c r="C5" s="35" t="s">
        <v>54</v>
      </c>
      <c r="D5" s="36">
        <v>27</v>
      </c>
      <c r="E5" s="35" t="s">
        <v>22</v>
      </c>
      <c r="F5" s="36">
        <v>21</v>
      </c>
      <c r="G5" s="35"/>
      <c r="H5" s="37" t="s">
        <v>63</v>
      </c>
      <c r="I5" s="38"/>
    </row>
    <row r="6" spans="1:9" x14ac:dyDescent="0.3">
      <c r="A6" s="33">
        <v>104</v>
      </c>
      <c r="B6" s="47">
        <v>44857</v>
      </c>
      <c r="C6" s="35" t="s">
        <v>19</v>
      </c>
      <c r="D6" s="36">
        <v>34</v>
      </c>
      <c r="E6" s="35" t="s">
        <v>53</v>
      </c>
      <c r="F6" s="36">
        <v>24</v>
      </c>
      <c r="G6" s="35"/>
      <c r="H6" s="37" t="s">
        <v>64</v>
      </c>
      <c r="I6" s="38"/>
    </row>
    <row r="7" spans="1:9" x14ac:dyDescent="0.3">
      <c r="A7" s="33">
        <v>105</v>
      </c>
      <c r="B7" s="47">
        <v>44857</v>
      </c>
      <c r="C7" s="35" t="s">
        <v>48</v>
      </c>
      <c r="D7" s="36">
        <v>14</v>
      </c>
      <c r="E7" s="35" t="s">
        <v>19</v>
      </c>
      <c r="F7" s="36">
        <v>12</v>
      </c>
      <c r="G7" s="35"/>
      <c r="H7" s="37" t="s">
        <v>65</v>
      </c>
      <c r="I7" s="38"/>
    </row>
    <row r="8" spans="1:9" x14ac:dyDescent="0.3">
      <c r="A8" s="33">
        <v>106</v>
      </c>
      <c r="B8" s="47">
        <v>44857</v>
      </c>
      <c r="C8" s="35" t="s">
        <v>54</v>
      </c>
      <c r="D8" s="36">
        <v>24</v>
      </c>
      <c r="E8" s="35" t="s">
        <v>46</v>
      </c>
      <c r="F8" s="36">
        <v>6</v>
      </c>
      <c r="G8" s="35"/>
      <c r="H8" s="37" t="s">
        <v>66</v>
      </c>
      <c r="I8" s="38"/>
    </row>
    <row r="9" spans="1:9" x14ac:dyDescent="0.3">
      <c r="A9" s="33">
        <v>107</v>
      </c>
      <c r="B9" s="47">
        <v>44858</v>
      </c>
      <c r="C9" s="35" t="s">
        <v>24</v>
      </c>
      <c r="D9" s="36">
        <v>24</v>
      </c>
      <c r="E9" s="35" t="s">
        <v>47</v>
      </c>
      <c r="F9" s="36">
        <v>20</v>
      </c>
      <c r="G9" s="35"/>
      <c r="H9" s="37" t="s">
        <v>67</v>
      </c>
      <c r="I9" s="38"/>
    </row>
    <row r="10" spans="1:9" x14ac:dyDescent="0.3">
      <c r="A10" s="33">
        <v>108</v>
      </c>
      <c r="B10" s="47">
        <v>44858</v>
      </c>
      <c r="C10" s="35" t="s">
        <v>47</v>
      </c>
      <c r="D10" s="36">
        <v>20</v>
      </c>
      <c r="E10" s="35" t="s">
        <v>45</v>
      </c>
      <c r="F10" s="36">
        <v>17</v>
      </c>
      <c r="G10" s="35"/>
      <c r="H10" s="37" t="s">
        <v>68</v>
      </c>
      <c r="I10" s="38"/>
    </row>
    <row r="11" spans="1:9" x14ac:dyDescent="0.3">
      <c r="A11" s="33">
        <v>109</v>
      </c>
      <c r="B11" s="47">
        <v>44859</v>
      </c>
      <c r="C11" s="35" t="s">
        <v>46</v>
      </c>
      <c r="D11" s="36">
        <v>37</v>
      </c>
      <c r="E11" s="35" t="s">
        <v>50</v>
      </c>
      <c r="F11" s="36">
        <v>18</v>
      </c>
      <c r="G11" s="35"/>
      <c r="H11" s="37" t="s">
        <v>69</v>
      </c>
      <c r="I11" s="38"/>
    </row>
    <row r="12" spans="1:9" x14ac:dyDescent="0.3">
      <c r="A12" s="33">
        <v>110</v>
      </c>
      <c r="B12" s="47">
        <v>44859</v>
      </c>
      <c r="C12" s="35" t="s">
        <v>55</v>
      </c>
      <c r="D12" s="36">
        <v>30</v>
      </c>
      <c r="E12" s="35" t="s">
        <v>24</v>
      </c>
      <c r="F12" s="36">
        <v>27</v>
      </c>
      <c r="G12" s="35" t="s">
        <v>70</v>
      </c>
      <c r="H12" s="37" t="s">
        <v>71</v>
      </c>
      <c r="I12" s="38"/>
    </row>
    <row r="13" spans="1:9" x14ac:dyDescent="0.3">
      <c r="A13" s="33">
        <v>111</v>
      </c>
      <c r="B13" s="47">
        <v>44861</v>
      </c>
      <c r="C13" s="35" t="s">
        <v>55</v>
      </c>
      <c r="D13" s="36">
        <v>27</v>
      </c>
      <c r="E13" s="35" t="s">
        <v>28</v>
      </c>
      <c r="F13" s="36">
        <v>24</v>
      </c>
      <c r="G13" s="35"/>
      <c r="H13" s="37" t="s">
        <v>72</v>
      </c>
      <c r="I13" s="38"/>
    </row>
    <row r="14" spans="1:9" x14ac:dyDescent="0.3">
      <c r="A14" s="33">
        <v>112</v>
      </c>
      <c r="B14" s="47">
        <v>44861</v>
      </c>
      <c r="C14" s="35" t="s">
        <v>56</v>
      </c>
      <c r="D14" s="36">
        <v>23</v>
      </c>
      <c r="E14" s="35" t="s">
        <v>26</v>
      </c>
      <c r="F14" s="36">
        <v>6</v>
      </c>
      <c r="G14" s="35"/>
      <c r="H14" s="37" t="s">
        <v>73</v>
      </c>
      <c r="I14" s="38"/>
    </row>
    <row r="15" spans="1:9" x14ac:dyDescent="0.3">
      <c r="A15" s="33">
        <v>113</v>
      </c>
      <c r="B15" s="47">
        <v>44862</v>
      </c>
      <c r="C15" s="35" t="s">
        <v>18</v>
      </c>
      <c r="D15" s="36">
        <v>31</v>
      </c>
      <c r="E15" s="35" t="s">
        <v>26</v>
      </c>
      <c r="F15" s="36">
        <v>16</v>
      </c>
      <c r="G15" s="35"/>
      <c r="H15" s="37" t="s">
        <v>74</v>
      </c>
      <c r="I15" s="38"/>
    </row>
    <row r="16" spans="1:9" x14ac:dyDescent="0.3">
      <c r="A16" s="33">
        <v>114</v>
      </c>
      <c r="B16" s="47">
        <v>44862</v>
      </c>
      <c r="C16" s="35" t="s">
        <v>20</v>
      </c>
      <c r="D16" s="36">
        <v>17</v>
      </c>
      <c r="E16" s="35" t="s">
        <v>44</v>
      </c>
      <c r="F16" s="36">
        <v>10</v>
      </c>
      <c r="G16" s="35"/>
      <c r="H16" s="37" t="s">
        <v>75</v>
      </c>
      <c r="I16" s="38"/>
    </row>
    <row r="17" spans="1:9" x14ac:dyDescent="0.3">
      <c r="A17" s="33">
        <v>115</v>
      </c>
      <c r="B17" s="47">
        <v>44863</v>
      </c>
      <c r="C17" s="35" t="s">
        <v>24</v>
      </c>
      <c r="D17" s="36">
        <v>27</v>
      </c>
      <c r="E17" s="35" t="s">
        <v>44</v>
      </c>
      <c r="F17" s="36">
        <v>24</v>
      </c>
      <c r="G17" s="35"/>
      <c r="H17" s="37" t="s">
        <v>76</v>
      </c>
      <c r="I17" s="38"/>
    </row>
    <row r="18" spans="1:9" x14ac:dyDescent="0.3">
      <c r="A18" s="33">
        <v>116</v>
      </c>
      <c r="B18" s="47">
        <v>44863</v>
      </c>
      <c r="C18" s="35" t="s">
        <v>55</v>
      </c>
      <c r="D18" s="36">
        <v>24</v>
      </c>
      <c r="E18" s="35" t="s">
        <v>26</v>
      </c>
      <c r="F18" s="36">
        <v>20</v>
      </c>
      <c r="G18" s="35"/>
      <c r="H18" s="37" t="s">
        <v>77</v>
      </c>
      <c r="I18" s="38"/>
    </row>
    <row r="19" spans="1:9" x14ac:dyDescent="0.3">
      <c r="A19" s="33">
        <v>117</v>
      </c>
      <c r="B19" s="47">
        <v>44863</v>
      </c>
      <c r="C19" s="35" t="s">
        <v>45</v>
      </c>
      <c r="D19" s="36">
        <v>27</v>
      </c>
      <c r="E19" s="35" t="s">
        <v>22</v>
      </c>
      <c r="F19" s="36">
        <v>10</v>
      </c>
      <c r="G19" s="35"/>
      <c r="H19" s="37" t="s">
        <v>78</v>
      </c>
      <c r="I19" s="38"/>
    </row>
    <row r="20" spans="1:9" x14ac:dyDescent="0.3">
      <c r="A20" s="33">
        <v>118</v>
      </c>
      <c r="B20" s="47">
        <v>44863</v>
      </c>
      <c r="C20" s="35" t="s">
        <v>17</v>
      </c>
      <c r="D20" s="36">
        <v>21</v>
      </c>
      <c r="E20" s="35" t="s">
        <v>22</v>
      </c>
      <c r="F20" s="36">
        <v>20</v>
      </c>
      <c r="G20" s="35"/>
      <c r="H20" s="37" t="s">
        <v>79</v>
      </c>
    </row>
    <row r="21" spans="1:9" x14ac:dyDescent="0.3">
      <c r="A21" s="33">
        <v>119</v>
      </c>
      <c r="B21" s="47">
        <v>44863</v>
      </c>
      <c r="C21" s="35" t="s">
        <v>20</v>
      </c>
      <c r="D21" s="36">
        <v>45</v>
      </c>
      <c r="E21" s="35" t="s">
        <v>57</v>
      </c>
      <c r="F21" s="36">
        <v>17</v>
      </c>
      <c r="G21" s="35"/>
      <c r="H21" s="37" t="s">
        <v>80</v>
      </c>
    </row>
    <row r="22" spans="1:9" x14ac:dyDescent="0.3">
      <c r="A22" s="33">
        <v>120</v>
      </c>
      <c r="B22" s="47">
        <v>44864</v>
      </c>
      <c r="C22" s="35" t="s">
        <v>17</v>
      </c>
      <c r="D22" s="36">
        <v>24</v>
      </c>
      <c r="E22" s="35" t="s">
        <v>48</v>
      </c>
      <c r="F22" s="36">
        <v>17</v>
      </c>
      <c r="G22" s="35"/>
      <c r="H22" s="37" t="s">
        <v>81</v>
      </c>
    </row>
    <row r="23" spans="1:9" x14ac:dyDescent="0.3">
      <c r="A23" s="33">
        <v>121</v>
      </c>
      <c r="B23" s="47">
        <v>44865</v>
      </c>
      <c r="C23" s="35" t="s">
        <v>28</v>
      </c>
      <c r="D23" s="36">
        <v>26</v>
      </c>
      <c r="E23" s="35" t="s">
        <v>56</v>
      </c>
      <c r="F23" s="36">
        <v>23</v>
      </c>
      <c r="G23" s="35"/>
      <c r="H23" s="37" t="s">
        <v>82</v>
      </c>
    </row>
    <row r="24" spans="1:9" x14ac:dyDescent="0.3">
      <c r="A24" s="33">
        <v>122</v>
      </c>
      <c r="B24" s="47">
        <v>44865</v>
      </c>
      <c r="C24" s="35" t="s">
        <v>21</v>
      </c>
      <c r="D24" s="36">
        <v>28</v>
      </c>
      <c r="E24" s="35" t="s">
        <v>23</v>
      </c>
      <c r="F24" s="36">
        <v>14</v>
      </c>
      <c r="G24" s="25"/>
      <c r="H24" s="40" t="s">
        <v>83</v>
      </c>
    </row>
    <row r="25" spans="1:9" x14ac:dyDescent="0.3">
      <c r="A25" s="33">
        <v>123</v>
      </c>
      <c r="B25" s="47">
        <v>44867</v>
      </c>
      <c r="C25" s="35" t="s">
        <v>18</v>
      </c>
      <c r="D25" s="36">
        <v>27</v>
      </c>
      <c r="E25" s="35" t="s">
        <v>45</v>
      </c>
      <c r="F25" s="36">
        <v>13</v>
      </c>
      <c r="G25" s="35"/>
      <c r="H25" s="37" t="s">
        <v>84</v>
      </c>
    </row>
    <row r="26" spans="1:9" x14ac:dyDescent="0.3">
      <c r="A26" s="33">
        <v>124</v>
      </c>
      <c r="B26" s="47">
        <v>44867</v>
      </c>
      <c r="C26" s="35" t="s">
        <v>52</v>
      </c>
      <c r="D26" s="36">
        <v>24</v>
      </c>
      <c r="E26" s="35" t="s">
        <v>26</v>
      </c>
      <c r="F26" s="36">
        <v>6</v>
      </c>
      <c r="G26" s="35"/>
      <c r="H26" s="37" t="s">
        <v>85</v>
      </c>
    </row>
    <row r="27" spans="1:9" x14ac:dyDescent="0.3">
      <c r="A27" s="33">
        <v>125</v>
      </c>
      <c r="B27" s="47">
        <v>44868</v>
      </c>
      <c r="C27" s="35" t="s">
        <v>28</v>
      </c>
      <c r="D27" s="36">
        <v>16</v>
      </c>
      <c r="E27" s="35" t="s">
        <v>54</v>
      </c>
      <c r="F27" s="36">
        <v>13</v>
      </c>
      <c r="G27" s="35"/>
      <c r="H27" s="37" t="s">
        <v>86</v>
      </c>
    </row>
    <row r="28" spans="1:9" x14ac:dyDescent="0.3">
      <c r="A28" s="33">
        <v>126</v>
      </c>
      <c r="B28" s="47">
        <v>44868</v>
      </c>
      <c r="C28" s="35" t="s">
        <v>14</v>
      </c>
      <c r="D28" s="36">
        <v>28</v>
      </c>
      <c r="E28" s="35" t="s">
        <v>52</v>
      </c>
      <c r="F28" s="36">
        <v>10</v>
      </c>
      <c r="G28" s="35"/>
      <c r="H28" s="37" t="s">
        <v>87</v>
      </c>
    </row>
    <row r="29" spans="1:9" x14ac:dyDescent="0.3">
      <c r="A29" s="33">
        <v>127</v>
      </c>
      <c r="B29" s="47">
        <v>44869</v>
      </c>
      <c r="C29" s="35" t="s">
        <v>59</v>
      </c>
      <c r="D29" s="36">
        <v>20</v>
      </c>
      <c r="E29" s="35" t="s">
        <v>14</v>
      </c>
      <c r="F29" s="36">
        <v>17</v>
      </c>
      <c r="G29" s="35"/>
      <c r="H29" s="37" t="s">
        <v>88</v>
      </c>
    </row>
    <row r="30" spans="1:9" x14ac:dyDescent="0.3">
      <c r="A30" s="33">
        <v>128</v>
      </c>
      <c r="B30" s="47">
        <v>44869</v>
      </c>
      <c r="C30" s="35" t="s">
        <v>48</v>
      </c>
      <c r="D30" s="36">
        <v>17</v>
      </c>
      <c r="E30" s="35" t="s">
        <v>19</v>
      </c>
      <c r="F30" s="36">
        <v>3</v>
      </c>
      <c r="G30" s="35"/>
      <c r="H30" s="37" t="s">
        <v>89</v>
      </c>
    </row>
    <row r="31" spans="1:9" x14ac:dyDescent="0.3">
      <c r="A31" s="33">
        <v>129</v>
      </c>
      <c r="B31" s="47">
        <v>44870</v>
      </c>
      <c r="C31" s="35" t="s">
        <v>46</v>
      </c>
      <c r="D31" s="36">
        <v>20</v>
      </c>
      <c r="E31" s="35" t="s">
        <v>16</v>
      </c>
      <c r="F31" s="36">
        <v>13</v>
      </c>
      <c r="G31" s="35" t="s">
        <v>102</v>
      </c>
      <c r="H31" s="37" t="s">
        <v>90</v>
      </c>
    </row>
    <row r="32" spans="1:9" x14ac:dyDescent="0.3">
      <c r="A32" s="33">
        <v>130</v>
      </c>
      <c r="B32" s="47">
        <v>44870</v>
      </c>
      <c r="C32" s="35" t="s">
        <v>50</v>
      </c>
      <c r="D32" s="36">
        <v>34</v>
      </c>
      <c r="E32" s="35" t="s">
        <v>59</v>
      </c>
      <c r="F32" s="36">
        <v>31</v>
      </c>
      <c r="G32" s="35"/>
      <c r="H32" s="37" t="s">
        <v>91</v>
      </c>
    </row>
    <row r="33" spans="1:8" x14ac:dyDescent="0.3">
      <c r="A33" s="33">
        <v>131</v>
      </c>
      <c r="B33" s="47">
        <v>44870</v>
      </c>
      <c r="C33" s="35" t="s">
        <v>15</v>
      </c>
      <c r="D33" s="36">
        <v>20</v>
      </c>
      <c r="E33" s="35" t="s">
        <v>14</v>
      </c>
      <c r="F33" s="36">
        <v>9</v>
      </c>
      <c r="G33" s="35"/>
      <c r="H33" s="37" t="s">
        <v>92</v>
      </c>
    </row>
    <row r="34" spans="1:8" x14ac:dyDescent="0.3">
      <c r="A34" s="33">
        <v>132</v>
      </c>
      <c r="B34" s="47">
        <v>44870</v>
      </c>
      <c r="C34" s="35" t="s">
        <v>17</v>
      </c>
      <c r="D34" s="36">
        <v>16</v>
      </c>
      <c r="E34" s="35" t="s">
        <v>15</v>
      </c>
      <c r="F34" s="36">
        <v>12</v>
      </c>
      <c r="G34" s="35"/>
      <c r="H34" s="37" t="s">
        <v>93</v>
      </c>
    </row>
    <row r="35" spans="1:8" x14ac:dyDescent="0.3">
      <c r="A35" s="33">
        <v>133</v>
      </c>
      <c r="B35" s="47">
        <v>44870</v>
      </c>
      <c r="C35" s="35" t="s">
        <v>46</v>
      </c>
      <c r="D35" s="36">
        <v>27</v>
      </c>
      <c r="E35" s="35" t="s">
        <v>25</v>
      </c>
      <c r="F35" s="36">
        <v>10</v>
      </c>
      <c r="G35" s="35"/>
      <c r="H35" s="37" t="s">
        <v>94</v>
      </c>
    </row>
    <row r="36" spans="1:8" x14ac:dyDescent="0.3">
      <c r="A36" s="33">
        <v>134</v>
      </c>
      <c r="B36" s="47">
        <v>44870</v>
      </c>
      <c r="C36" s="35" t="s">
        <v>50</v>
      </c>
      <c r="D36" s="36">
        <v>27</v>
      </c>
      <c r="E36" s="35" t="s">
        <v>16</v>
      </c>
      <c r="F36" s="36">
        <v>20</v>
      </c>
      <c r="G36" s="35" t="s">
        <v>102</v>
      </c>
      <c r="H36" s="37" t="s">
        <v>95</v>
      </c>
    </row>
    <row r="37" spans="1:8" x14ac:dyDescent="0.3">
      <c r="A37" s="33">
        <v>135</v>
      </c>
      <c r="B37" s="47">
        <v>44871</v>
      </c>
      <c r="C37" s="35" t="s">
        <v>48</v>
      </c>
      <c r="D37" s="36">
        <v>31</v>
      </c>
      <c r="E37" s="35" t="s">
        <v>53</v>
      </c>
      <c r="F37" s="36">
        <v>3</v>
      </c>
      <c r="G37" s="35"/>
      <c r="H37" s="37" t="s">
        <v>96</v>
      </c>
    </row>
    <row r="38" spans="1:8" x14ac:dyDescent="0.3">
      <c r="A38" s="33">
        <v>136</v>
      </c>
      <c r="B38" s="47">
        <v>44871</v>
      </c>
      <c r="C38" s="35" t="s">
        <v>58</v>
      </c>
      <c r="D38" s="36">
        <v>17</v>
      </c>
      <c r="E38" s="35" t="s">
        <v>49</v>
      </c>
      <c r="F38" s="36">
        <v>10</v>
      </c>
      <c r="G38" s="35"/>
      <c r="H38" s="37" t="s">
        <v>97</v>
      </c>
    </row>
    <row r="39" spans="1:8" x14ac:dyDescent="0.3">
      <c r="A39" s="33">
        <v>137</v>
      </c>
      <c r="B39" s="47">
        <v>44872</v>
      </c>
      <c r="C39" s="35" t="s">
        <v>23</v>
      </c>
      <c r="D39" s="36">
        <v>37</v>
      </c>
      <c r="E39" s="35" t="s">
        <v>49</v>
      </c>
      <c r="F39" s="36">
        <v>31</v>
      </c>
      <c r="G39" s="35" t="s">
        <v>70</v>
      </c>
      <c r="H39" s="37" t="s">
        <v>98</v>
      </c>
    </row>
    <row r="40" spans="1:8" x14ac:dyDescent="0.3">
      <c r="A40" s="33">
        <v>138</v>
      </c>
      <c r="B40" s="47">
        <v>44872</v>
      </c>
      <c r="C40" s="35" t="s">
        <v>54</v>
      </c>
      <c r="D40" s="36">
        <v>24</v>
      </c>
      <c r="E40" s="35" t="s">
        <v>57</v>
      </c>
      <c r="F40" s="36">
        <v>21</v>
      </c>
      <c r="G40" s="35"/>
      <c r="H40" s="37" t="s">
        <v>99</v>
      </c>
    </row>
    <row r="41" spans="1:8" x14ac:dyDescent="0.3">
      <c r="A41" s="33">
        <v>139</v>
      </c>
      <c r="B41" s="47">
        <v>44872</v>
      </c>
      <c r="C41" s="35" t="s">
        <v>51</v>
      </c>
      <c r="D41" s="36">
        <v>43</v>
      </c>
      <c r="E41" s="35" t="s">
        <v>16</v>
      </c>
      <c r="F41" s="36">
        <v>23</v>
      </c>
      <c r="G41" s="35" t="s">
        <v>102</v>
      </c>
      <c r="H41" s="37" t="s">
        <v>100</v>
      </c>
    </row>
    <row r="42" spans="1:8" x14ac:dyDescent="0.3">
      <c r="A42" s="33">
        <v>140</v>
      </c>
      <c r="B42" s="47">
        <v>44872</v>
      </c>
      <c r="C42" s="35" t="s">
        <v>23</v>
      </c>
      <c r="D42" s="36">
        <v>13</v>
      </c>
      <c r="E42" s="35" t="s">
        <v>58</v>
      </c>
      <c r="F42" s="36">
        <v>10</v>
      </c>
      <c r="G42" s="35"/>
      <c r="H42" s="37" t="s">
        <v>101</v>
      </c>
    </row>
    <row r="43" spans="1:8" x14ac:dyDescent="0.3">
      <c r="A43" s="33">
        <v>141</v>
      </c>
      <c r="B43" s="47">
        <v>44873</v>
      </c>
      <c r="C43" s="35" t="s">
        <v>21</v>
      </c>
      <c r="D43" s="36">
        <v>17</v>
      </c>
      <c r="E43" s="35" t="s">
        <v>52</v>
      </c>
      <c r="F43" s="36">
        <v>9</v>
      </c>
      <c r="G43" s="35"/>
      <c r="H43" s="37" t="s">
        <v>103</v>
      </c>
    </row>
    <row r="44" spans="1:8" x14ac:dyDescent="0.3">
      <c r="A44" s="33">
        <v>142</v>
      </c>
      <c r="B44" s="47">
        <v>44873</v>
      </c>
      <c r="C44" s="35" t="s">
        <v>57</v>
      </c>
      <c r="D44" s="36">
        <v>31</v>
      </c>
      <c r="E44" s="35" t="s">
        <v>16</v>
      </c>
      <c r="F44" s="36">
        <v>17</v>
      </c>
      <c r="G44" s="35" t="s">
        <v>102</v>
      </c>
      <c r="H44" s="37" t="s">
        <v>104</v>
      </c>
    </row>
    <row r="45" spans="1:8" x14ac:dyDescent="0.3">
      <c r="A45" s="33">
        <v>143</v>
      </c>
      <c r="B45" s="47">
        <v>44873</v>
      </c>
      <c r="C45" s="35" t="s">
        <v>19</v>
      </c>
      <c r="D45" s="36">
        <v>28</v>
      </c>
      <c r="E45" s="35" t="s">
        <v>45</v>
      </c>
      <c r="F45" s="36">
        <v>3</v>
      </c>
      <c r="G45" s="35"/>
      <c r="H45" s="37" t="s">
        <v>105</v>
      </c>
    </row>
    <row r="46" spans="1:8" x14ac:dyDescent="0.3">
      <c r="A46" s="33">
        <v>144</v>
      </c>
      <c r="B46" s="47">
        <v>44874</v>
      </c>
      <c r="C46" s="35" t="s">
        <v>56</v>
      </c>
      <c r="D46" s="36">
        <v>30</v>
      </c>
      <c r="E46" s="35" t="s">
        <v>44</v>
      </c>
      <c r="F46" s="36">
        <v>24</v>
      </c>
      <c r="G46" s="35" t="s">
        <v>70</v>
      </c>
      <c r="H46" s="37" t="s">
        <v>106</v>
      </c>
    </row>
    <row r="47" spans="1:8" x14ac:dyDescent="0.3">
      <c r="A47" s="33">
        <v>145</v>
      </c>
      <c r="B47" s="47">
        <v>44874</v>
      </c>
      <c r="C47" s="35" t="s">
        <v>21</v>
      </c>
      <c r="D47" s="36">
        <v>28</v>
      </c>
      <c r="E47" s="35" t="s">
        <v>49</v>
      </c>
      <c r="F47" s="36">
        <v>16</v>
      </c>
      <c r="G47" s="35"/>
      <c r="H47" s="37" t="s">
        <v>107</v>
      </c>
    </row>
    <row r="48" spans="1:8" x14ac:dyDescent="0.3">
      <c r="A48" s="33">
        <v>146</v>
      </c>
      <c r="B48" s="47">
        <v>44874</v>
      </c>
      <c r="C48" s="35" t="s">
        <v>52</v>
      </c>
      <c r="D48" s="36">
        <v>24</v>
      </c>
      <c r="E48" s="35" t="s">
        <v>25</v>
      </c>
      <c r="F48" s="36">
        <v>10</v>
      </c>
      <c r="G48" s="35"/>
      <c r="H48" s="37" t="s">
        <v>108</v>
      </c>
    </row>
    <row r="49" spans="1:9" x14ac:dyDescent="0.3">
      <c r="A49" s="33">
        <v>147</v>
      </c>
      <c r="B49" s="47">
        <v>44874</v>
      </c>
      <c r="C49" s="35" t="s">
        <v>59</v>
      </c>
      <c r="D49" s="36">
        <v>38</v>
      </c>
      <c r="E49" s="35" t="s">
        <v>56</v>
      </c>
      <c r="F49" s="36">
        <v>23</v>
      </c>
      <c r="G49" s="35"/>
      <c r="H49" s="37" t="s">
        <v>109</v>
      </c>
    </row>
    <row r="50" spans="1:9" x14ac:dyDescent="0.3">
      <c r="A50" s="33">
        <v>148</v>
      </c>
      <c r="B50" s="47">
        <v>44874</v>
      </c>
      <c r="C50" s="35" t="s">
        <v>53</v>
      </c>
      <c r="D50" s="36">
        <v>38</v>
      </c>
      <c r="E50" s="35" t="s">
        <v>18</v>
      </c>
      <c r="F50" s="36">
        <v>17</v>
      </c>
      <c r="G50" s="35"/>
      <c r="H50" s="37" t="s">
        <v>110</v>
      </c>
    </row>
    <row r="51" spans="1:9" x14ac:dyDescent="0.3">
      <c r="A51" s="33">
        <v>149</v>
      </c>
      <c r="B51" s="47">
        <v>44875</v>
      </c>
      <c r="C51" s="35" t="s">
        <v>53</v>
      </c>
      <c r="D51" s="36">
        <v>23</v>
      </c>
      <c r="E51" s="35" t="s">
        <v>20</v>
      </c>
      <c r="F51" s="36">
        <v>17</v>
      </c>
      <c r="G51" s="35"/>
      <c r="H51" s="37" t="s">
        <v>111</v>
      </c>
    </row>
    <row r="52" spans="1:9" x14ac:dyDescent="0.3">
      <c r="A52" s="33">
        <v>150</v>
      </c>
      <c r="B52" s="47">
        <v>44875</v>
      </c>
      <c r="C52" s="35" t="s">
        <v>14</v>
      </c>
      <c r="D52" s="36">
        <v>16</v>
      </c>
      <c r="E52" s="35" t="s">
        <v>28</v>
      </c>
      <c r="F52" s="36">
        <v>13</v>
      </c>
      <c r="G52" s="35"/>
      <c r="H52" s="37" t="s">
        <v>112</v>
      </c>
    </row>
    <row r="53" spans="1:9" x14ac:dyDescent="0.3">
      <c r="A53" s="33">
        <v>151</v>
      </c>
      <c r="B53" s="47">
        <v>44875</v>
      </c>
      <c r="C53" s="35" t="s">
        <v>21</v>
      </c>
      <c r="D53" s="36">
        <v>27</v>
      </c>
      <c r="E53" s="35" t="s">
        <v>49</v>
      </c>
      <c r="F53" s="36">
        <v>24</v>
      </c>
      <c r="G53" s="35"/>
      <c r="H53" s="37" t="s">
        <v>113</v>
      </c>
    </row>
    <row r="54" spans="1:9" x14ac:dyDescent="0.3">
      <c r="A54" s="33">
        <v>152</v>
      </c>
      <c r="B54" s="47">
        <v>44876</v>
      </c>
      <c r="C54" s="35" t="s">
        <v>47</v>
      </c>
      <c r="D54" s="36">
        <v>31</v>
      </c>
      <c r="E54" s="35" t="s">
        <v>22</v>
      </c>
      <c r="F54" s="36">
        <v>3</v>
      </c>
      <c r="G54" s="35"/>
      <c r="H54" s="37" t="s">
        <v>114</v>
      </c>
    </row>
    <row r="55" spans="1:9" x14ac:dyDescent="0.3">
      <c r="A55" s="33">
        <v>153</v>
      </c>
      <c r="B55" s="47">
        <v>44876</v>
      </c>
      <c r="C55" s="35" t="s">
        <v>50</v>
      </c>
      <c r="D55" s="36">
        <v>17</v>
      </c>
      <c r="E55" s="35" t="s">
        <v>25</v>
      </c>
      <c r="F55" s="36">
        <v>14</v>
      </c>
      <c r="G55" s="35"/>
      <c r="H55" s="37" t="s">
        <v>115</v>
      </c>
    </row>
    <row r="56" spans="1:9" x14ac:dyDescent="0.3">
      <c r="A56" s="33">
        <v>154</v>
      </c>
      <c r="B56" s="47">
        <v>44877</v>
      </c>
      <c r="C56" s="35" t="s">
        <v>23</v>
      </c>
      <c r="D56" s="36">
        <v>41</v>
      </c>
      <c r="E56" s="35" t="s">
        <v>25</v>
      </c>
      <c r="F56" s="36">
        <v>16</v>
      </c>
      <c r="G56" s="35"/>
      <c r="H56" s="37" t="s">
        <v>116</v>
      </c>
    </row>
    <row r="57" spans="1:9" x14ac:dyDescent="0.3">
      <c r="A57" s="33">
        <v>155</v>
      </c>
      <c r="B57" s="47">
        <v>44877</v>
      </c>
      <c r="C57" s="35" t="s">
        <v>17</v>
      </c>
      <c r="D57" s="36">
        <v>30</v>
      </c>
      <c r="E57" s="35" t="s">
        <v>47</v>
      </c>
      <c r="F57" s="36">
        <v>28</v>
      </c>
      <c r="G57" s="35"/>
      <c r="H57" s="37" t="s">
        <v>117</v>
      </c>
    </row>
    <row r="58" spans="1:9" x14ac:dyDescent="0.3">
      <c r="A58" s="33">
        <v>156</v>
      </c>
      <c r="B58" s="47">
        <v>44877</v>
      </c>
      <c r="C58" s="35" t="s">
        <v>59</v>
      </c>
      <c r="D58" s="36">
        <v>17</v>
      </c>
      <c r="E58" s="35" t="s">
        <v>51</v>
      </c>
      <c r="F58" s="36">
        <v>16</v>
      </c>
      <c r="G58" s="35"/>
      <c r="H58" s="37" t="s">
        <v>118</v>
      </c>
    </row>
    <row r="59" spans="1:9" x14ac:dyDescent="0.3">
      <c r="A59" s="33">
        <v>157</v>
      </c>
      <c r="B59" s="47">
        <v>44878</v>
      </c>
      <c r="C59" s="35" t="s">
        <v>51</v>
      </c>
      <c r="D59" s="36">
        <v>24</v>
      </c>
      <c r="E59" s="35" t="s">
        <v>15</v>
      </c>
      <c r="F59" s="36">
        <v>16</v>
      </c>
      <c r="G59" s="35"/>
      <c r="H59" s="37" t="s">
        <v>120</v>
      </c>
    </row>
    <row r="60" spans="1:9" x14ac:dyDescent="0.3">
      <c r="A60" s="33">
        <v>158</v>
      </c>
      <c r="B60" s="47">
        <v>44878</v>
      </c>
      <c r="C60" s="35" t="s">
        <v>15</v>
      </c>
      <c r="D60" s="36">
        <v>33</v>
      </c>
      <c r="E60" s="35" t="s">
        <v>24</v>
      </c>
      <c r="F60" s="36">
        <v>10</v>
      </c>
      <c r="G60" s="35"/>
      <c r="H60" s="37" t="s">
        <v>121</v>
      </c>
    </row>
    <row r="61" spans="1:9" x14ac:dyDescent="0.3">
      <c r="A61" s="33">
        <v>159</v>
      </c>
      <c r="B61" s="47">
        <v>44878</v>
      </c>
      <c r="C61" s="35" t="s">
        <v>51</v>
      </c>
      <c r="D61" s="36">
        <v>10</v>
      </c>
      <c r="E61" s="35" t="s">
        <v>57</v>
      </c>
      <c r="F61" s="36">
        <v>9</v>
      </c>
      <c r="G61" s="35"/>
      <c r="H61" s="37" t="s">
        <v>122</v>
      </c>
      <c r="I61" s="48" t="s">
        <v>119</v>
      </c>
    </row>
    <row r="62" spans="1:9" x14ac:dyDescent="0.3">
      <c r="A62" s="33">
        <v>160</v>
      </c>
      <c r="B62" s="47">
        <v>44881</v>
      </c>
      <c r="C62" s="35" t="s">
        <v>21</v>
      </c>
      <c r="D62" s="36">
        <v>36</v>
      </c>
      <c r="E62" s="35" t="s">
        <v>56</v>
      </c>
      <c r="F62" s="36">
        <v>33</v>
      </c>
      <c r="G62" s="35"/>
      <c r="H62" s="37" t="s">
        <v>123</v>
      </c>
    </row>
    <row r="63" spans="1:9" x14ac:dyDescent="0.3">
      <c r="A63" s="33">
        <v>161</v>
      </c>
      <c r="B63" s="47">
        <v>44881</v>
      </c>
      <c r="C63" s="35" t="s">
        <v>56</v>
      </c>
      <c r="D63" s="36">
        <v>34</v>
      </c>
      <c r="E63" s="35" t="s">
        <v>16</v>
      </c>
      <c r="F63" s="36">
        <v>24</v>
      </c>
      <c r="G63" s="35" t="s">
        <v>124</v>
      </c>
      <c r="H63" s="37" t="s">
        <v>125</v>
      </c>
    </row>
    <row r="64" spans="1:9" x14ac:dyDescent="0.3">
      <c r="A64" s="33">
        <v>162</v>
      </c>
      <c r="B64" s="47">
        <v>44881</v>
      </c>
      <c r="C64" s="35" t="s">
        <v>56</v>
      </c>
      <c r="D64" s="36">
        <v>22</v>
      </c>
      <c r="E64" s="35" t="s">
        <v>50</v>
      </c>
      <c r="F64" s="36">
        <v>7</v>
      </c>
      <c r="G64" s="35"/>
      <c r="H64" s="37" t="s">
        <v>126</v>
      </c>
    </row>
    <row r="65" spans="1:8" x14ac:dyDescent="0.3">
      <c r="A65" s="33">
        <v>163</v>
      </c>
      <c r="B65" s="47">
        <v>44883</v>
      </c>
      <c r="C65" s="35" t="s">
        <v>54</v>
      </c>
      <c r="D65" s="36">
        <v>23</v>
      </c>
      <c r="E65" s="35" t="s">
        <v>16</v>
      </c>
      <c r="F65" s="36">
        <v>22</v>
      </c>
      <c r="G65" s="35" t="s">
        <v>127</v>
      </c>
      <c r="H65" s="37" t="s">
        <v>128</v>
      </c>
    </row>
    <row r="66" spans="1:8" x14ac:dyDescent="0.3">
      <c r="A66" s="33">
        <v>164</v>
      </c>
      <c r="B66" s="47">
        <v>44883</v>
      </c>
      <c r="C66" s="35" t="s">
        <v>52</v>
      </c>
      <c r="D66" s="36">
        <v>37</v>
      </c>
      <c r="E66" s="35" t="s">
        <v>55</v>
      </c>
      <c r="F66" s="36">
        <v>20</v>
      </c>
      <c r="G66" s="35"/>
      <c r="H66" s="37" t="s">
        <v>129</v>
      </c>
    </row>
    <row r="67" spans="1:8" x14ac:dyDescent="0.3">
      <c r="A67" s="33">
        <v>165</v>
      </c>
      <c r="B67" s="47">
        <v>44883</v>
      </c>
      <c r="C67" s="35" t="s">
        <v>52</v>
      </c>
      <c r="D67" s="36">
        <v>32</v>
      </c>
      <c r="E67" s="35" t="s">
        <v>54</v>
      </c>
      <c r="F67" s="36">
        <v>31</v>
      </c>
      <c r="G67" s="35"/>
      <c r="H67" s="37" t="s">
        <v>130</v>
      </c>
    </row>
    <row r="68" spans="1:8" x14ac:dyDescent="0.3">
      <c r="A68" s="33">
        <v>166</v>
      </c>
      <c r="B68" s="47">
        <v>44884</v>
      </c>
      <c r="C68" s="35" t="s">
        <v>48</v>
      </c>
      <c r="D68" s="36">
        <v>29</v>
      </c>
      <c r="E68" s="35" t="s">
        <v>55</v>
      </c>
      <c r="F68" s="36">
        <v>13</v>
      </c>
      <c r="G68" s="35"/>
      <c r="H68" s="37" t="s">
        <v>131</v>
      </c>
    </row>
    <row r="69" spans="1:8" x14ac:dyDescent="0.3">
      <c r="A69" s="33">
        <v>167</v>
      </c>
      <c r="B69" s="47">
        <v>44884</v>
      </c>
      <c r="C69" s="35" t="s">
        <v>23</v>
      </c>
      <c r="D69" s="36">
        <v>24</v>
      </c>
      <c r="E69" s="35" t="s">
        <v>19</v>
      </c>
      <c r="F69" s="36">
        <v>16</v>
      </c>
      <c r="G69" s="35"/>
      <c r="H69" s="37" t="s">
        <v>132</v>
      </c>
    </row>
    <row r="70" spans="1:8" x14ac:dyDescent="0.3">
      <c r="A70" s="33">
        <v>168</v>
      </c>
      <c r="B70" s="47">
        <v>44884</v>
      </c>
      <c r="C70" s="35" t="s">
        <v>52</v>
      </c>
      <c r="D70" s="36">
        <v>35</v>
      </c>
      <c r="E70" s="35" t="s">
        <v>18</v>
      </c>
      <c r="F70" s="36">
        <v>20</v>
      </c>
      <c r="G70" s="35"/>
      <c r="H70" s="37" t="s">
        <v>133</v>
      </c>
    </row>
    <row r="71" spans="1:8" x14ac:dyDescent="0.3">
      <c r="A71" s="33">
        <v>169</v>
      </c>
      <c r="B71" s="47">
        <v>44884</v>
      </c>
      <c r="C71" s="35" t="s">
        <v>16</v>
      </c>
      <c r="D71" s="36">
        <v>20</v>
      </c>
      <c r="E71" s="35" t="s">
        <v>24</v>
      </c>
      <c r="F71" s="36">
        <v>10</v>
      </c>
      <c r="G71" s="35" t="s">
        <v>270</v>
      </c>
      <c r="H71" s="37" t="s">
        <v>134</v>
      </c>
    </row>
    <row r="72" spans="1:8" x14ac:dyDescent="0.3">
      <c r="A72" s="33">
        <v>170</v>
      </c>
      <c r="B72" s="47">
        <v>44885</v>
      </c>
      <c r="C72" s="35" t="s">
        <v>49</v>
      </c>
      <c r="D72" s="36">
        <v>20</v>
      </c>
      <c r="E72" s="35" t="s">
        <v>51</v>
      </c>
      <c r="F72" s="36">
        <v>17</v>
      </c>
      <c r="G72" s="35"/>
      <c r="H72" s="37" t="s">
        <v>135</v>
      </c>
    </row>
    <row r="73" spans="1:8" x14ac:dyDescent="0.3">
      <c r="A73" s="33">
        <v>171</v>
      </c>
      <c r="B73" s="47">
        <v>44885</v>
      </c>
      <c r="C73" s="35" t="s">
        <v>47</v>
      </c>
      <c r="D73" s="36">
        <v>22</v>
      </c>
      <c r="E73" s="35" t="s">
        <v>46</v>
      </c>
      <c r="F73" s="36">
        <v>14</v>
      </c>
      <c r="G73" s="35"/>
      <c r="H73" s="37" t="s">
        <v>136</v>
      </c>
    </row>
    <row r="74" spans="1:8" x14ac:dyDescent="0.3">
      <c r="A74" s="33">
        <v>172</v>
      </c>
      <c r="B74" s="47">
        <v>44885</v>
      </c>
      <c r="C74" s="35" t="s">
        <v>23</v>
      </c>
      <c r="D74" s="36">
        <v>30</v>
      </c>
      <c r="E74" s="35" t="s">
        <v>48</v>
      </c>
      <c r="F74" s="36">
        <v>10</v>
      </c>
      <c r="G74" s="35"/>
      <c r="H74" s="37" t="s">
        <v>137</v>
      </c>
    </row>
    <row r="75" spans="1:8" x14ac:dyDescent="0.3">
      <c r="A75" s="33">
        <v>173</v>
      </c>
      <c r="B75" s="47">
        <v>44885</v>
      </c>
      <c r="C75" s="35" t="s">
        <v>47</v>
      </c>
      <c r="D75" s="36">
        <v>30</v>
      </c>
      <c r="E75" s="35" t="s">
        <v>51</v>
      </c>
      <c r="F75" s="36">
        <v>13</v>
      </c>
      <c r="G75" s="35"/>
      <c r="H75" s="37" t="s">
        <v>138</v>
      </c>
    </row>
    <row r="76" spans="1:8" x14ac:dyDescent="0.3">
      <c r="A76" s="33">
        <v>174</v>
      </c>
      <c r="B76" s="47">
        <v>44886</v>
      </c>
      <c r="C76" s="35" t="s">
        <v>28</v>
      </c>
      <c r="D76" s="36">
        <v>24</v>
      </c>
      <c r="E76" s="35" t="s">
        <v>45</v>
      </c>
      <c r="F76" s="36">
        <v>17</v>
      </c>
      <c r="G76" s="35"/>
      <c r="H76" s="37" t="s">
        <v>139</v>
      </c>
    </row>
    <row r="77" spans="1:8" x14ac:dyDescent="0.3">
      <c r="A77" s="33">
        <v>175</v>
      </c>
      <c r="B77" s="47">
        <v>44886</v>
      </c>
      <c r="C77" s="35" t="s">
        <v>14</v>
      </c>
      <c r="D77" s="36">
        <v>31</v>
      </c>
      <c r="E77" s="35" t="s">
        <v>46</v>
      </c>
      <c r="F77" s="36">
        <v>21</v>
      </c>
      <c r="G77" s="35"/>
      <c r="H77" s="37" t="s">
        <v>140</v>
      </c>
    </row>
    <row r="78" spans="1:8" x14ac:dyDescent="0.3">
      <c r="A78" s="33">
        <v>176</v>
      </c>
      <c r="B78" s="47">
        <v>44886</v>
      </c>
      <c r="C78" s="35" t="s">
        <v>47</v>
      </c>
      <c r="D78" s="36">
        <v>24</v>
      </c>
      <c r="E78" s="35" t="s">
        <v>53</v>
      </c>
      <c r="F78" s="36">
        <v>19</v>
      </c>
      <c r="G78" s="35"/>
      <c r="H78" s="37" t="s">
        <v>141</v>
      </c>
    </row>
    <row r="79" spans="1:8" x14ac:dyDescent="0.3">
      <c r="A79" s="33">
        <v>177</v>
      </c>
      <c r="B79" s="47">
        <v>44887</v>
      </c>
      <c r="C79" s="35" t="s">
        <v>28</v>
      </c>
      <c r="D79" s="36">
        <v>27</v>
      </c>
      <c r="E79" s="35" t="s">
        <v>44</v>
      </c>
      <c r="F79" s="36">
        <v>14</v>
      </c>
      <c r="G79" s="35"/>
      <c r="H79" s="37" t="s">
        <v>142</v>
      </c>
    </row>
    <row r="80" spans="1:8" x14ac:dyDescent="0.3">
      <c r="A80" s="33">
        <v>178</v>
      </c>
      <c r="B80" s="47">
        <v>44888</v>
      </c>
      <c r="C80" s="35" t="s">
        <v>14</v>
      </c>
      <c r="D80" s="36">
        <v>19</v>
      </c>
      <c r="E80" s="35" t="s">
        <v>23</v>
      </c>
      <c r="F80" s="36">
        <v>10</v>
      </c>
      <c r="G80" s="35"/>
      <c r="H80" s="37" t="s">
        <v>143</v>
      </c>
    </row>
    <row r="81" spans="1:8" x14ac:dyDescent="0.3">
      <c r="A81" s="33">
        <v>179</v>
      </c>
      <c r="B81" s="47">
        <v>44888</v>
      </c>
      <c r="C81" s="35" t="s">
        <v>52</v>
      </c>
      <c r="D81" s="36">
        <v>26</v>
      </c>
      <c r="E81" s="35" t="s">
        <v>50</v>
      </c>
      <c r="F81" s="36">
        <v>14</v>
      </c>
      <c r="G81" s="35"/>
      <c r="H81" s="37" t="s">
        <v>144</v>
      </c>
    </row>
    <row r="82" spans="1:8" x14ac:dyDescent="0.3">
      <c r="A82" s="33">
        <v>180</v>
      </c>
      <c r="B82" s="47">
        <v>44888</v>
      </c>
      <c r="C82" s="35" t="s">
        <v>57</v>
      </c>
      <c r="D82" s="36">
        <v>38</v>
      </c>
      <c r="E82" s="35" t="s">
        <v>24</v>
      </c>
      <c r="F82" s="36">
        <v>23</v>
      </c>
      <c r="G82" s="35"/>
      <c r="H82" s="37" t="s">
        <v>145</v>
      </c>
    </row>
    <row r="83" spans="1:8" x14ac:dyDescent="0.3">
      <c r="A83" s="33">
        <v>181</v>
      </c>
      <c r="B83" s="47">
        <v>44889</v>
      </c>
      <c r="C83" s="35" t="s">
        <v>48</v>
      </c>
      <c r="D83" s="36">
        <v>35</v>
      </c>
      <c r="E83" s="35" t="s">
        <v>57</v>
      </c>
      <c r="F83" s="36">
        <v>15</v>
      </c>
      <c r="G83" s="35"/>
      <c r="H83" s="37" t="s">
        <v>146</v>
      </c>
    </row>
    <row r="84" spans="1:8" x14ac:dyDescent="0.3">
      <c r="A84" s="33">
        <v>182</v>
      </c>
      <c r="B84" s="47">
        <v>44890</v>
      </c>
      <c r="C84" s="35" t="s">
        <v>57</v>
      </c>
      <c r="D84" s="36">
        <v>17</v>
      </c>
      <c r="E84" s="35" t="s">
        <v>22</v>
      </c>
      <c r="F84" s="36">
        <v>14</v>
      </c>
      <c r="G84" s="35"/>
      <c r="H84" s="37" t="s">
        <v>147</v>
      </c>
    </row>
    <row r="85" spans="1:8" x14ac:dyDescent="0.3">
      <c r="A85" s="33">
        <v>183</v>
      </c>
      <c r="B85" s="47">
        <v>44891</v>
      </c>
      <c r="C85" s="35" t="s">
        <v>16</v>
      </c>
      <c r="D85" s="36">
        <v>24</v>
      </c>
      <c r="E85" s="35" t="s">
        <v>22</v>
      </c>
      <c r="F85" s="36">
        <v>16</v>
      </c>
      <c r="G85" s="35" t="s">
        <v>148</v>
      </c>
      <c r="H85" s="37" t="s">
        <v>149</v>
      </c>
    </row>
    <row r="86" spans="1:8" x14ac:dyDescent="0.3">
      <c r="A86" s="33">
        <v>184</v>
      </c>
      <c r="B86" s="47">
        <v>44891</v>
      </c>
      <c r="C86" s="35" t="s">
        <v>53</v>
      </c>
      <c r="D86" s="36">
        <v>24</v>
      </c>
      <c r="E86" s="35" t="s">
        <v>49</v>
      </c>
      <c r="F86" s="36">
        <v>16</v>
      </c>
      <c r="G86" s="35"/>
      <c r="H86" s="37" t="s">
        <v>150</v>
      </c>
    </row>
    <row r="87" spans="1:8" x14ac:dyDescent="0.3">
      <c r="A87" s="33">
        <v>185</v>
      </c>
      <c r="B87" s="47">
        <v>44892</v>
      </c>
      <c r="C87" s="35" t="s">
        <v>53</v>
      </c>
      <c r="D87" s="36">
        <v>28</v>
      </c>
      <c r="E87" s="35" t="s">
        <v>20</v>
      </c>
      <c r="F87" s="36">
        <v>19</v>
      </c>
      <c r="G87" s="35"/>
      <c r="H87" s="37" t="s">
        <v>151</v>
      </c>
    </row>
    <row r="88" spans="1:8" x14ac:dyDescent="0.3">
      <c r="A88" s="33">
        <v>186</v>
      </c>
      <c r="B88" s="47">
        <v>44892</v>
      </c>
      <c r="C88" s="35" t="s">
        <v>14</v>
      </c>
      <c r="D88" s="36">
        <v>27</v>
      </c>
      <c r="E88" s="35" t="s">
        <v>58</v>
      </c>
      <c r="F88" s="36">
        <v>10</v>
      </c>
      <c r="G88" s="35"/>
      <c r="H88" s="37" t="s">
        <v>152</v>
      </c>
    </row>
    <row r="89" spans="1:8" x14ac:dyDescent="0.3">
      <c r="A89" s="33">
        <v>187</v>
      </c>
      <c r="B89" s="47">
        <v>44893</v>
      </c>
      <c r="C89" s="35" t="s">
        <v>15</v>
      </c>
      <c r="D89" s="36">
        <v>38</v>
      </c>
      <c r="E89" s="35" t="s">
        <v>46</v>
      </c>
      <c r="F89" s="36">
        <v>3</v>
      </c>
      <c r="G89" s="35"/>
      <c r="H89" s="37" t="s">
        <v>153</v>
      </c>
    </row>
    <row r="90" spans="1:8" x14ac:dyDescent="0.3">
      <c r="A90" s="33">
        <v>188</v>
      </c>
      <c r="B90" s="47">
        <v>44893</v>
      </c>
      <c r="C90" s="35" t="s">
        <v>59</v>
      </c>
      <c r="D90" s="36">
        <v>47</v>
      </c>
      <c r="E90" s="35" t="s">
        <v>53</v>
      </c>
      <c r="F90" s="36">
        <v>19</v>
      </c>
      <c r="G90" s="35"/>
      <c r="H90" s="37" t="s">
        <v>154</v>
      </c>
    </row>
    <row r="91" spans="1:8" x14ac:dyDescent="0.3">
      <c r="A91" s="33">
        <v>189</v>
      </c>
      <c r="B91" s="47">
        <v>44893</v>
      </c>
      <c r="C91" s="35" t="s">
        <v>57</v>
      </c>
      <c r="D91" s="36">
        <v>28</v>
      </c>
      <c r="E91" s="35" t="s">
        <v>26</v>
      </c>
      <c r="F91" s="36">
        <v>26</v>
      </c>
      <c r="G91" s="35"/>
      <c r="H91" s="37" t="s">
        <v>155</v>
      </c>
    </row>
    <row r="92" spans="1:8" x14ac:dyDescent="0.3">
      <c r="A92" s="33">
        <v>190</v>
      </c>
      <c r="B92" s="47">
        <v>44894</v>
      </c>
      <c r="C92" s="35" t="s">
        <v>47</v>
      </c>
      <c r="D92" s="36">
        <v>13</v>
      </c>
      <c r="E92" s="35" t="s">
        <v>17</v>
      </c>
      <c r="F92" s="36">
        <v>9</v>
      </c>
      <c r="G92" s="35"/>
      <c r="H92" s="37" t="s">
        <v>156</v>
      </c>
    </row>
    <row r="93" spans="1:8" x14ac:dyDescent="0.3">
      <c r="A93" s="33">
        <v>191</v>
      </c>
      <c r="B93" s="47">
        <v>44894</v>
      </c>
      <c r="C93" s="35" t="s">
        <v>50</v>
      </c>
      <c r="D93" s="36">
        <v>24</v>
      </c>
      <c r="E93" s="35" t="s">
        <v>26</v>
      </c>
      <c r="F93" s="36">
        <v>3</v>
      </c>
      <c r="G93" s="35"/>
      <c r="H93" s="37" t="s">
        <v>157</v>
      </c>
    </row>
    <row r="94" spans="1:8" x14ac:dyDescent="0.3">
      <c r="A94" s="33">
        <v>192</v>
      </c>
      <c r="B94" s="47">
        <v>44895</v>
      </c>
      <c r="C94" s="35" t="s">
        <v>24</v>
      </c>
      <c r="D94" s="36">
        <v>13</v>
      </c>
      <c r="E94" s="35" t="s">
        <v>58</v>
      </c>
      <c r="F94" s="36">
        <v>10</v>
      </c>
      <c r="G94" s="35"/>
      <c r="H94" s="37" t="s">
        <v>158</v>
      </c>
    </row>
    <row r="95" spans="1:8" x14ac:dyDescent="0.3">
      <c r="A95" s="33">
        <v>193</v>
      </c>
      <c r="B95" s="47">
        <v>44895</v>
      </c>
      <c r="C95" s="35" t="s">
        <v>20</v>
      </c>
      <c r="D95" s="36">
        <v>25</v>
      </c>
      <c r="E95" s="35" t="s">
        <v>22</v>
      </c>
      <c r="F95" s="36">
        <v>16</v>
      </c>
      <c r="G95" s="35"/>
      <c r="H95" s="37" t="s">
        <v>159</v>
      </c>
    </row>
    <row r="96" spans="1:8" x14ac:dyDescent="0.3">
      <c r="A96" s="33">
        <v>194</v>
      </c>
      <c r="B96" s="47">
        <v>44895</v>
      </c>
      <c r="C96" s="35" t="s">
        <v>20</v>
      </c>
      <c r="D96" s="36">
        <v>33</v>
      </c>
      <c r="E96" s="35" t="s">
        <v>59</v>
      </c>
      <c r="F96" s="36">
        <v>31</v>
      </c>
      <c r="G96" s="35"/>
      <c r="H96" s="37" t="s">
        <v>160</v>
      </c>
    </row>
    <row r="97" spans="1:8" x14ac:dyDescent="0.3">
      <c r="A97" s="33">
        <v>195</v>
      </c>
      <c r="B97" s="47">
        <v>44896</v>
      </c>
      <c r="C97" s="35" t="s">
        <v>45</v>
      </c>
      <c r="D97" s="36">
        <v>17</v>
      </c>
      <c r="E97" s="35" t="s">
        <v>44</v>
      </c>
      <c r="F97" s="36">
        <v>16</v>
      </c>
      <c r="G97" s="35"/>
      <c r="H97" s="37" t="s">
        <v>161</v>
      </c>
    </row>
    <row r="98" spans="1:8" x14ac:dyDescent="0.3">
      <c r="A98" s="33">
        <v>196</v>
      </c>
      <c r="B98" s="47">
        <v>44896</v>
      </c>
      <c r="C98" s="35" t="s">
        <v>55</v>
      </c>
      <c r="D98" s="36">
        <v>17</v>
      </c>
      <c r="E98" s="35" t="s">
        <v>18</v>
      </c>
      <c r="F98" s="36">
        <v>13</v>
      </c>
      <c r="G98" s="35"/>
      <c r="H98" s="37" t="s">
        <v>162</v>
      </c>
    </row>
    <row r="99" spans="1:8" x14ac:dyDescent="0.3">
      <c r="A99" s="33">
        <v>197</v>
      </c>
      <c r="B99" s="47">
        <v>44897</v>
      </c>
      <c r="C99" s="35" t="s">
        <v>26</v>
      </c>
      <c r="D99" s="36">
        <v>21</v>
      </c>
      <c r="E99" s="35" t="s">
        <v>18</v>
      </c>
      <c r="F99" s="36">
        <v>19</v>
      </c>
      <c r="G99" s="35"/>
      <c r="H99" s="37" t="s">
        <v>163</v>
      </c>
    </row>
    <row r="100" spans="1:8" x14ac:dyDescent="0.3">
      <c r="A100" s="33">
        <v>198</v>
      </c>
      <c r="B100" s="47">
        <v>44897</v>
      </c>
      <c r="C100" s="35" t="s">
        <v>17</v>
      </c>
      <c r="D100" s="36">
        <v>31</v>
      </c>
      <c r="E100" s="35" t="s">
        <v>58</v>
      </c>
      <c r="F100" s="36">
        <v>10</v>
      </c>
      <c r="G100" s="35"/>
      <c r="H100" s="37" t="s">
        <v>164</v>
      </c>
    </row>
    <row r="101" spans="1:8" x14ac:dyDescent="0.3">
      <c r="A101" s="33">
        <v>199</v>
      </c>
      <c r="B101" s="47">
        <v>44898</v>
      </c>
      <c r="C101" s="35" t="s">
        <v>17</v>
      </c>
      <c r="D101" s="36">
        <v>34</v>
      </c>
      <c r="E101" s="35" t="s">
        <v>51</v>
      </c>
      <c r="F101" s="36">
        <v>19</v>
      </c>
      <c r="G101" s="35"/>
      <c r="H101" s="37" t="s">
        <v>165</v>
      </c>
    </row>
    <row r="102" spans="1:8" x14ac:dyDescent="0.3">
      <c r="A102" s="33">
        <v>200</v>
      </c>
      <c r="B102" s="47">
        <v>44898</v>
      </c>
      <c r="C102" s="35" t="s">
        <v>18</v>
      </c>
      <c r="D102" s="36">
        <v>31</v>
      </c>
      <c r="E102" s="35" t="s">
        <v>19</v>
      </c>
      <c r="F102" s="36">
        <v>10</v>
      </c>
      <c r="G102" s="35"/>
      <c r="H102" s="37" t="s">
        <v>166</v>
      </c>
    </row>
    <row r="103" spans="1:8" x14ac:dyDescent="0.3">
      <c r="A103" s="33">
        <v>201</v>
      </c>
      <c r="B103" s="47">
        <v>44899</v>
      </c>
      <c r="C103" s="35" t="s">
        <v>45</v>
      </c>
      <c r="D103" s="36">
        <v>33</v>
      </c>
      <c r="E103" s="35" t="s">
        <v>58</v>
      </c>
      <c r="F103" s="36">
        <v>30</v>
      </c>
      <c r="G103" s="35"/>
      <c r="H103" s="37" t="s">
        <v>167</v>
      </c>
    </row>
    <row r="104" spans="1:8" x14ac:dyDescent="0.3">
      <c r="A104" s="33">
        <v>202</v>
      </c>
      <c r="B104" s="47">
        <v>44899</v>
      </c>
      <c r="C104" s="35" t="s">
        <v>14</v>
      </c>
      <c r="D104" s="36">
        <v>22</v>
      </c>
      <c r="E104" s="35" t="s">
        <v>19</v>
      </c>
      <c r="F104" s="36">
        <v>21</v>
      </c>
      <c r="G104" s="35"/>
      <c r="H104" s="37" t="s">
        <v>168</v>
      </c>
    </row>
    <row r="105" spans="1:8" x14ac:dyDescent="0.3">
      <c r="A105" s="33">
        <v>203</v>
      </c>
      <c r="B105" s="47">
        <v>44900</v>
      </c>
      <c r="C105" s="35" t="s">
        <v>48</v>
      </c>
      <c r="D105" s="36">
        <v>24</v>
      </c>
      <c r="E105" s="35" t="s">
        <v>44</v>
      </c>
      <c r="F105" s="36">
        <v>23</v>
      </c>
      <c r="G105" s="35"/>
      <c r="H105" s="37" t="s">
        <v>169</v>
      </c>
    </row>
    <row r="106" spans="1:8" x14ac:dyDescent="0.3">
      <c r="A106" s="33">
        <v>204</v>
      </c>
      <c r="B106" s="47">
        <v>44900</v>
      </c>
      <c r="C106" s="35" t="s">
        <v>54</v>
      </c>
      <c r="D106" s="36">
        <v>31</v>
      </c>
      <c r="E106" s="35" t="s">
        <v>24</v>
      </c>
      <c r="F106" s="36">
        <v>10</v>
      </c>
      <c r="G106" s="35"/>
      <c r="H106" s="37" t="s">
        <v>170</v>
      </c>
    </row>
    <row r="107" spans="1:8" x14ac:dyDescent="0.3">
      <c r="A107" s="33">
        <v>205</v>
      </c>
      <c r="B107" s="47">
        <v>44900</v>
      </c>
      <c r="C107" s="35" t="s">
        <v>23</v>
      </c>
      <c r="D107" s="36">
        <v>18</v>
      </c>
      <c r="E107" s="35" t="s">
        <v>28</v>
      </c>
      <c r="F107" s="36">
        <v>15</v>
      </c>
      <c r="G107" s="35"/>
      <c r="H107" s="37" t="s">
        <v>171</v>
      </c>
    </row>
    <row r="108" spans="1:8" x14ac:dyDescent="0.3">
      <c r="A108" s="33">
        <v>206</v>
      </c>
      <c r="B108" s="47">
        <v>44900</v>
      </c>
      <c r="C108" s="35" t="s">
        <v>59</v>
      </c>
      <c r="D108" s="36">
        <v>24</v>
      </c>
      <c r="E108" s="35" t="s">
        <v>49</v>
      </c>
      <c r="F108" s="36">
        <v>20</v>
      </c>
      <c r="G108" s="35"/>
      <c r="H108" s="37" t="s">
        <v>172</v>
      </c>
    </row>
    <row r="109" spans="1:8" x14ac:dyDescent="0.3">
      <c r="A109" s="33">
        <v>207</v>
      </c>
      <c r="B109" s="47">
        <v>44901</v>
      </c>
      <c r="C109" s="35" t="s">
        <v>50</v>
      </c>
      <c r="D109" s="36">
        <v>34</v>
      </c>
      <c r="E109" s="35" t="s">
        <v>49</v>
      </c>
      <c r="F109" s="36">
        <v>31</v>
      </c>
      <c r="G109" s="35"/>
      <c r="H109" s="37" t="s">
        <v>173</v>
      </c>
    </row>
    <row r="110" spans="1:8" x14ac:dyDescent="0.3">
      <c r="A110" s="33">
        <v>208</v>
      </c>
      <c r="B110" s="47">
        <v>44901</v>
      </c>
      <c r="C110" s="35" t="s">
        <v>26</v>
      </c>
      <c r="D110" s="36">
        <v>29</v>
      </c>
      <c r="E110" s="35" t="s">
        <v>17</v>
      </c>
      <c r="F110" s="36">
        <v>15</v>
      </c>
      <c r="G110" s="35"/>
      <c r="H110" s="37" t="s">
        <v>174</v>
      </c>
    </row>
    <row r="111" spans="1:8" x14ac:dyDescent="0.3">
      <c r="A111" s="33">
        <v>209</v>
      </c>
      <c r="B111" s="47">
        <v>44901</v>
      </c>
      <c r="C111" s="35" t="s">
        <v>45</v>
      </c>
      <c r="D111" s="36">
        <v>19</v>
      </c>
      <c r="E111" s="35" t="s">
        <v>44</v>
      </c>
      <c r="F111" s="36">
        <v>6</v>
      </c>
      <c r="G111" s="35"/>
      <c r="H111" s="37" t="s">
        <v>175</v>
      </c>
    </row>
    <row r="112" spans="1:8" x14ac:dyDescent="0.3">
      <c r="A112" s="33">
        <v>210</v>
      </c>
      <c r="B112" s="47">
        <v>44903</v>
      </c>
      <c r="C112" s="35" t="s">
        <v>55</v>
      </c>
      <c r="D112" s="36">
        <v>26</v>
      </c>
      <c r="E112" s="35" t="s">
        <v>25</v>
      </c>
      <c r="F112" s="36">
        <v>10</v>
      </c>
      <c r="G112" s="35"/>
      <c r="H112" s="37" t="s">
        <v>176</v>
      </c>
    </row>
    <row r="113" spans="1:9" x14ac:dyDescent="0.3">
      <c r="A113" s="33">
        <v>211</v>
      </c>
      <c r="B113" s="47">
        <v>44904</v>
      </c>
      <c r="C113" s="35" t="s">
        <v>59</v>
      </c>
      <c r="D113" s="36">
        <v>19</v>
      </c>
      <c r="E113" s="35" t="s">
        <v>19</v>
      </c>
      <c r="F113" s="36">
        <v>16</v>
      </c>
      <c r="G113" s="35"/>
      <c r="H113" s="37" t="s">
        <v>177</v>
      </c>
    </row>
    <row r="114" spans="1:9" x14ac:dyDescent="0.3">
      <c r="A114" s="33">
        <v>212</v>
      </c>
      <c r="B114" s="47">
        <v>44904</v>
      </c>
      <c r="C114" s="35" t="s">
        <v>21</v>
      </c>
      <c r="D114" s="36">
        <v>25</v>
      </c>
      <c r="E114" s="35" t="s">
        <v>54</v>
      </c>
      <c r="F114" s="36">
        <v>21</v>
      </c>
      <c r="G114" s="35"/>
      <c r="H114" s="37" t="s">
        <v>178</v>
      </c>
    </row>
    <row r="115" spans="1:9" x14ac:dyDescent="0.3">
      <c r="A115" s="33">
        <v>213</v>
      </c>
      <c r="B115" s="47">
        <v>44904</v>
      </c>
      <c r="C115" s="35" t="s">
        <v>56</v>
      </c>
      <c r="D115" s="36">
        <v>41</v>
      </c>
      <c r="E115" s="35" t="s">
        <v>25</v>
      </c>
      <c r="F115" s="36">
        <v>16</v>
      </c>
      <c r="G115" s="35"/>
      <c r="H115" s="37" t="s">
        <v>179</v>
      </c>
    </row>
    <row r="116" spans="1:9" x14ac:dyDescent="0.3">
      <c r="A116" s="33">
        <v>214</v>
      </c>
      <c r="B116" s="47">
        <v>44904</v>
      </c>
      <c r="C116" s="35" t="s">
        <v>21</v>
      </c>
      <c r="D116" s="36">
        <v>42</v>
      </c>
      <c r="E116" s="35" t="s">
        <v>20</v>
      </c>
      <c r="F116" s="36">
        <v>20</v>
      </c>
      <c r="G116" s="35"/>
      <c r="H116" s="37" t="s">
        <v>180</v>
      </c>
    </row>
    <row r="117" spans="1:9" x14ac:dyDescent="0.3">
      <c r="A117" s="33">
        <v>215</v>
      </c>
      <c r="B117" s="47">
        <v>44905</v>
      </c>
      <c r="C117" s="35" t="s">
        <v>21</v>
      </c>
      <c r="D117" s="36">
        <v>13</v>
      </c>
      <c r="E117" s="35" t="s">
        <v>15</v>
      </c>
      <c r="F117" s="36">
        <v>10</v>
      </c>
      <c r="G117" s="35"/>
      <c r="H117" s="37" t="s">
        <v>181</v>
      </c>
    </row>
    <row r="118" spans="1:9" x14ac:dyDescent="0.3">
      <c r="A118" s="33">
        <v>216</v>
      </c>
      <c r="B118" s="47">
        <v>44905</v>
      </c>
      <c r="C118" s="35" t="s">
        <v>15</v>
      </c>
      <c r="D118" s="36">
        <v>16</v>
      </c>
      <c r="E118" s="35" t="s">
        <v>25</v>
      </c>
      <c r="F118" s="36">
        <v>9</v>
      </c>
      <c r="G118" s="35"/>
      <c r="H118" s="37" t="s">
        <v>182</v>
      </c>
    </row>
    <row r="119" spans="1:9" x14ac:dyDescent="0.3">
      <c r="A119" s="33">
        <v>217</v>
      </c>
      <c r="B119" s="47">
        <v>44905</v>
      </c>
      <c r="C119" s="35" t="s">
        <v>51</v>
      </c>
      <c r="D119" s="36">
        <v>33</v>
      </c>
      <c r="E119" s="35" t="s">
        <v>22</v>
      </c>
      <c r="F119" s="36">
        <v>19</v>
      </c>
      <c r="G119" s="35"/>
      <c r="H119" s="37" t="s">
        <v>183</v>
      </c>
    </row>
    <row r="120" spans="1:9" x14ac:dyDescent="0.3">
      <c r="A120" s="33">
        <v>218</v>
      </c>
      <c r="B120" s="47">
        <v>44905</v>
      </c>
      <c r="C120" s="35" t="s">
        <v>46</v>
      </c>
      <c r="D120" s="36">
        <v>24</v>
      </c>
      <c r="E120" s="35" t="s">
        <v>15</v>
      </c>
      <c r="F120" s="36">
        <v>17</v>
      </c>
      <c r="G120" s="35"/>
      <c r="H120" s="37" t="s">
        <v>184</v>
      </c>
    </row>
    <row r="121" spans="1:9" x14ac:dyDescent="0.3">
      <c r="A121" s="33">
        <v>219</v>
      </c>
      <c r="B121" s="47">
        <v>44906</v>
      </c>
      <c r="C121" s="35" t="s">
        <v>28</v>
      </c>
      <c r="D121" s="36">
        <v>42</v>
      </c>
      <c r="E121" s="35" t="s">
        <v>25</v>
      </c>
      <c r="F121" s="36">
        <v>6</v>
      </c>
      <c r="G121" s="35"/>
      <c r="H121" s="37" t="s">
        <v>186</v>
      </c>
      <c r="I121" s="48" t="s">
        <v>185</v>
      </c>
    </row>
    <row r="122" spans="1:9" x14ac:dyDescent="0.3">
      <c r="A122" s="33">
        <v>220</v>
      </c>
      <c r="B122" s="47">
        <v>44908</v>
      </c>
      <c r="C122" s="35" t="s">
        <v>24</v>
      </c>
      <c r="D122" s="36">
        <v>13</v>
      </c>
      <c r="E122" s="35" t="s">
        <v>22</v>
      </c>
      <c r="F122" s="36">
        <v>12</v>
      </c>
      <c r="G122" s="35"/>
      <c r="H122" s="37" t="s">
        <v>187</v>
      </c>
    </row>
    <row r="123" spans="1:9" x14ac:dyDescent="0.3">
      <c r="A123" s="33">
        <v>221</v>
      </c>
      <c r="B123" s="47">
        <v>44908</v>
      </c>
      <c r="C123" s="35" t="s">
        <v>18</v>
      </c>
      <c r="D123" s="36">
        <v>29</v>
      </c>
      <c r="E123" s="35" t="s">
        <v>22</v>
      </c>
      <c r="F123" s="36">
        <v>19</v>
      </c>
      <c r="G123" s="35"/>
      <c r="H123" s="37" t="s">
        <v>188</v>
      </c>
    </row>
    <row r="124" spans="1:9" x14ac:dyDescent="0.3">
      <c r="A124" s="33">
        <v>222</v>
      </c>
      <c r="B124" s="47">
        <v>44909</v>
      </c>
      <c r="C124" s="35" t="s">
        <v>16</v>
      </c>
      <c r="D124" s="36">
        <v>28</v>
      </c>
      <c r="E124" s="35" t="s">
        <v>49</v>
      </c>
      <c r="F124" s="36">
        <v>21</v>
      </c>
      <c r="G124" s="35" t="s">
        <v>124</v>
      </c>
      <c r="H124" s="37" t="s">
        <v>189</v>
      </c>
    </row>
    <row r="125" spans="1:9" x14ac:dyDescent="0.3">
      <c r="A125" s="33">
        <v>223</v>
      </c>
      <c r="B125" s="47">
        <v>44909</v>
      </c>
      <c r="C125" s="35" t="s">
        <v>56</v>
      </c>
      <c r="D125" s="36">
        <v>26</v>
      </c>
      <c r="E125" s="35" t="s">
        <v>18</v>
      </c>
      <c r="F125" s="36">
        <v>24</v>
      </c>
      <c r="G125" s="35"/>
      <c r="H125" s="37" t="s">
        <v>190</v>
      </c>
    </row>
    <row r="126" spans="1:9" x14ac:dyDescent="0.3">
      <c r="A126" s="33">
        <v>224</v>
      </c>
      <c r="B126" s="47">
        <v>44909</v>
      </c>
      <c r="C126" s="35" t="s">
        <v>56</v>
      </c>
      <c r="D126" s="36">
        <v>24</v>
      </c>
      <c r="E126" s="35" t="s">
        <v>52</v>
      </c>
      <c r="F126" s="36">
        <v>17</v>
      </c>
      <c r="G126" s="35"/>
      <c r="H126" s="37" t="s">
        <v>191</v>
      </c>
    </row>
    <row r="127" spans="1:9" x14ac:dyDescent="0.3">
      <c r="A127" s="33">
        <v>225</v>
      </c>
      <c r="B127" s="47">
        <v>44909</v>
      </c>
      <c r="C127" s="35" t="s">
        <v>55</v>
      </c>
      <c r="D127" s="36">
        <v>27</v>
      </c>
      <c r="E127" s="35" t="s">
        <v>45</v>
      </c>
      <c r="F127" s="36">
        <v>9</v>
      </c>
      <c r="G127" s="35"/>
      <c r="H127" s="37" t="s">
        <v>192</v>
      </c>
    </row>
    <row r="128" spans="1:9" x14ac:dyDescent="0.3">
      <c r="A128" s="33">
        <v>226</v>
      </c>
      <c r="B128" s="47">
        <v>44909</v>
      </c>
      <c r="C128" s="35" t="s">
        <v>47</v>
      </c>
      <c r="D128" s="36">
        <v>26</v>
      </c>
      <c r="E128" s="35" t="s">
        <v>22</v>
      </c>
      <c r="F128" s="36">
        <v>0</v>
      </c>
      <c r="G128" s="35"/>
      <c r="H128" s="37" t="s">
        <v>193</v>
      </c>
    </row>
    <row r="129" spans="1:8" x14ac:dyDescent="0.3">
      <c r="A129" s="33">
        <v>227</v>
      </c>
      <c r="B129" s="47">
        <v>44910</v>
      </c>
      <c r="C129" s="35" t="s">
        <v>53</v>
      </c>
      <c r="D129" s="36">
        <v>27</v>
      </c>
      <c r="E129" s="35" t="s">
        <v>22</v>
      </c>
      <c r="F129" s="36">
        <v>24</v>
      </c>
      <c r="G129" s="35"/>
      <c r="H129" s="37" t="s">
        <v>194</v>
      </c>
    </row>
    <row r="130" spans="1:8" x14ac:dyDescent="0.3">
      <c r="A130" s="33">
        <v>228</v>
      </c>
      <c r="B130" s="47">
        <v>44910</v>
      </c>
      <c r="C130" s="35" t="s">
        <v>28</v>
      </c>
      <c r="D130" s="36">
        <v>26</v>
      </c>
      <c r="E130" s="35" t="s">
        <v>56</v>
      </c>
      <c r="F130" s="36">
        <v>24</v>
      </c>
      <c r="G130" s="35"/>
      <c r="H130" s="37" t="s">
        <v>195</v>
      </c>
    </row>
    <row r="131" spans="1:8" x14ac:dyDescent="0.3">
      <c r="A131" s="33">
        <v>229</v>
      </c>
      <c r="B131" s="47">
        <v>44912</v>
      </c>
      <c r="C131" s="35" t="s">
        <v>15</v>
      </c>
      <c r="D131" s="36">
        <v>33</v>
      </c>
      <c r="E131" s="35" t="s">
        <v>16</v>
      </c>
      <c r="F131" s="36">
        <v>19</v>
      </c>
      <c r="G131" s="35" t="s">
        <v>127</v>
      </c>
      <c r="H131" s="37" t="s">
        <v>196</v>
      </c>
    </row>
    <row r="132" spans="1:8" x14ac:dyDescent="0.3">
      <c r="A132" s="33">
        <v>230</v>
      </c>
      <c r="B132" s="47">
        <v>44912</v>
      </c>
      <c r="C132" s="35" t="s">
        <v>50</v>
      </c>
      <c r="D132" s="36">
        <v>23</v>
      </c>
      <c r="E132" s="35" t="s">
        <v>52</v>
      </c>
      <c r="F132" s="36">
        <v>17</v>
      </c>
      <c r="G132" s="35"/>
      <c r="H132" s="37" t="s">
        <v>197</v>
      </c>
    </row>
    <row r="133" spans="1:8" x14ac:dyDescent="0.3">
      <c r="A133" s="33">
        <v>231</v>
      </c>
      <c r="B133" s="47">
        <v>44912</v>
      </c>
      <c r="C133" s="35" t="s">
        <v>24</v>
      </c>
      <c r="D133" s="36">
        <v>35</v>
      </c>
      <c r="E133" s="35" t="s">
        <v>46</v>
      </c>
      <c r="F133" s="36">
        <v>10</v>
      </c>
      <c r="G133" s="35"/>
      <c r="H133" s="37" t="s">
        <v>198</v>
      </c>
    </row>
    <row r="134" spans="1:8" x14ac:dyDescent="0.3">
      <c r="A134" s="33">
        <v>232</v>
      </c>
      <c r="B134" s="47">
        <v>44912</v>
      </c>
      <c r="C134" s="35" t="s">
        <v>46</v>
      </c>
      <c r="D134" s="36">
        <v>32</v>
      </c>
      <c r="E134" s="35" t="s">
        <v>16</v>
      </c>
      <c r="F134" s="36">
        <v>26</v>
      </c>
      <c r="G134" s="35" t="s">
        <v>199</v>
      </c>
      <c r="H134" s="37" t="s">
        <v>200</v>
      </c>
    </row>
    <row r="135" spans="1:8" x14ac:dyDescent="0.3">
      <c r="A135" s="33">
        <v>233</v>
      </c>
      <c r="B135" s="47">
        <v>44913</v>
      </c>
      <c r="C135" s="35" t="s">
        <v>48</v>
      </c>
      <c r="D135" s="36">
        <v>30</v>
      </c>
      <c r="E135" s="35" t="s">
        <v>20</v>
      </c>
      <c r="F135" s="36">
        <v>28</v>
      </c>
      <c r="G135" s="35"/>
      <c r="H135" s="37" t="s">
        <v>201</v>
      </c>
    </row>
    <row r="136" spans="1:8" x14ac:dyDescent="0.3">
      <c r="A136" s="33">
        <v>234</v>
      </c>
      <c r="B136" s="47">
        <v>44913</v>
      </c>
      <c r="C136" s="35" t="s">
        <v>56</v>
      </c>
      <c r="D136" s="36">
        <v>41</v>
      </c>
      <c r="E136" s="35" t="s">
        <v>51</v>
      </c>
      <c r="F136" s="36">
        <v>34</v>
      </c>
      <c r="G136" s="35"/>
      <c r="H136" s="37" t="s">
        <v>202</v>
      </c>
    </row>
    <row r="137" spans="1:8" x14ac:dyDescent="0.3">
      <c r="A137" s="33">
        <v>235</v>
      </c>
      <c r="B137" s="47">
        <v>44915</v>
      </c>
      <c r="C137" s="35" t="s">
        <v>52</v>
      </c>
      <c r="D137" s="36">
        <v>34</v>
      </c>
      <c r="E137" s="35" t="s">
        <v>28</v>
      </c>
      <c r="F137" s="36">
        <v>16</v>
      </c>
      <c r="G137" s="35"/>
      <c r="H137" s="37" t="s">
        <v>203</v>
      </c>
    </row>
    <row r="138" spans="1:8" x14ac:dyDescent="0.3">
      <c r="A138" s="33">
        <v>236</v>
      </c>
      <c r="B138" s="47">
        <v>44915</v>
      </c>
      <c r="C138" s="35" t="s">
        <v>55</v>
      </c>
      <c r="D138" s="36">
        <v>44</v>
      </c>
      <c r="E138" s="35" t="s">
        <v>47</v>
      </c>
      <c r="F138" s="36">
        <v>10</v>
      </c>
      <c r="G138" s="35"/>
      <c r="H138" s="37" t="s">
        <v>204</v>
      </c>
    </row>
    <row r="139" spans="1:8" x14ac:dyDescent="0.3">
      <c r="A139" s="33">
        <v>237</v>
      </c>
      <c r="B139" s="47">
        <v>44915</v>
      </c>
      <c r="C139" s="35" t="s">
        <v>48</v>
      </c>
      <c r="D139" s="36">
        <v>29</v>
      </c>
      <c r="E139" s="35" t="s">
        <v>59</v>
      </c>
      <c r="F139" s="36">
        <v>6</v>
      </c>
      <c r="G139" s="35"/>
      <c r="H139" s="37" t="s">
        <v>205</v>
      </c>
    </row>
    <row r="140" spans="1:8" x14ac:dyDescent="0.3">
      <c r="A140" s="33">
        <v>238</v>
      </c>
      <c r="B140" s="47">
        <v>44916</v>
      </c>
      <c r="C140" s="35" t="s">
        <v>51</v>
      </c>
      <c r="D140" s="36">
        <v>37</v>
      </c>
      <c r="E140" s="35" t="s">
        <v>54</v>
      </c>
      <c r="F140" s="36">
        <v>17</v>
      </c>
      <c r="G140" s="35"/>
      <c r="H140" s="37" t="s">
        <v>206</v>
      </c>
    </row>
    <row r="141" spans="1:8" x14ac:dyDescent="0.3">
      <c r="A141" s="33">
        <v>239</v>
      </c>
      <c r="B141" s="47">
        <v>44916</v>
      </c>
      <c r="C141" s="35" t="s">
        <v>52</v>
      </c>
      <c r="D141" s="36">
        <v>28</v>
      </c>
      <c r="E141" s="35" t="s">
        <v>44</v>
      </c>
      <c r="F141" s="36">
        <v>20</v>
      </c>
      <c r="G141" s="35"/>
      <c r="H141" s="37" t="s">
        <v>207</v>
      </c>
    </row>
    <row r="142" spans="1:8" x14ac:dyDescent="0.3">
      <c r="A142" s="33">
        <v>240</v>
      </c>
      <c r="B142" s="47">
        <v>44921</v>
      </c>
      <c r="C142" s="35" t="s">
        <v>15</v>
      </c>
      <c r="D142" s="36">
        <v>30</v>
      </c>
      <c r="E142" s="35" t="s">
        <v>54</v>
      </c>
      <c r="F142" s="36">
        <v>20</v>
      </c>
      <c r="G142" s="35"/>
      <c r="H142" s="37" t="s">
        <v>208</v>
      </c>
    </row>
    <row r="143" spans="1:8" x14ac:dyDescent="0.3">
      <c r="A143" s="33">
        <v>241</v>
      </c>
      <c r="B143" s="47">
        <v>44921</v>
      </c>
      <c r="C143" s="35" t="s">
        <v>18</v>
      </c>
      <c r="D143" s="36">
        <v>31</v>
      </c>
      <c r="E143" s="35" t="s">
        <v>45</v>
      </c>
      <c r="F143" s="36">
        <v>17</v>
      </c>
      <c r="G143" s="35"/>
      <c r="H143" s="37" t="s">
        <v>209</v>
      </c>
    </row>
    <row r="144" spans="1:8" x14ac:dyDescent="0.3">
      <c r="A144" s="33">
        <v>242</v>
      </c>
      <c r="B144" s="47">
        <v>44922</v>
      </c>
      <c r="C144" s="35" t="s">
        <v>23</v>
      </c>
      <c r="D144" s="36">
        <v>28</v>
      </c>
      <c r="E144" s="35" t="s">
        <v>14</v>
      </c>
      <c r="F144" s="36">
        <v>17</v>
      </c>
      <c r="G144" s="35"/>
      <c r="H144" s="37" t="s">
        <v>210</v>
      </c>
    </row>
    <row r="145" spans="1:8" x14ac:dyDescent="0.3">
      <c r="A145" s="33">
        <v>243</v>
      </c>
      <c r="B145" s="47">
        <v>44923</v>
      </c>
      <c r="C145" s="35" t="s">
        <v>26</v>
      </c>
      <c r="D145" s="36">
        <v>30</v>
      </c>
      <c r="E145" s="35" t="s">
        <v>44</v>
      </c>
      <c r="F145" s="36">
        <v>14</v>
      </c>
      <c r="G145" s="35"/>
      <c r="H145" s="37" t="s">
        <v>211</v>
      </c>
    </row>
    <row r="146" spans="1:8" x14ac:dyDescent="0.3">
      <c r="A146" s="33">
        <v>244</v>
      </c>
      <c r="B146" s="47">
        <v>44923</v>
      </c>
      <c r="C146" s="35" t="s">
        <v>50</v>
      </c>
      <c r="D146" s="36">
        <v>10</v>
      </c>
      <c r="E146" s="35" t="s">
        <v>28</v>
      </c>
      <c r="F146" s="36">
        <v>9</v>
      </c>
      <c r="G146" s="35"/>
      <c r="H146" s="37" t="s">
        <v>212</v>
      </c>
    </row>
    <row r="147" spans="1:8" x14ac:dyDescent="0.3">
      <c r="A147" s="33">
        <v>245</v>
      </c>
      <c r="B147" s="47">
        <v>44923</v>
      </c>
      <c r="C147" s="35" t="s">
        <v>18</v>
      </c>
      <c r="D147" s="36">
        <v>31</v>
      </c>
      <c r="E147" s="35" t="s">
        <v>57</v>
      </c>
      <c r="F147" s="36">
        <v>27</v>
      </c>
      <c r="G147" s="35"/>
      <c r="H147" s="37" t="s">
        <v>213</v>
      </c>
    </row>
    <row r="148" spans="1:8" x14ac:dyDescent="0.3">
      <c r="A148" s="33">
        <v>246</v>
      </c>
      <c r="B148" s="47">
        <v>44923</v>
      </c>
      <c r="C148" s="35" t="s">
        <v>26</v>
      </c>
      <c r="D148" s="36">
        <v>39</v>
      </c>
      <c r="E148" s="35" t="s">
        <v>20</v>
      </c>
      <c r="F148" s="36">
        <v>14</v>
      </c>
      <c r="G148" s="35"/>
      <c r="H148" s="37" t="s">
        <v>214</v>
      </c>
    </row>
    <row r="149" spans="1:8" x14ac:dyDescent="0.3">
      <c r="A149" s="33">
        <v>247</v>
      </c>
      <c r="B149" s="47">
        <v>44923</v>
      </c>
      <c r="C149" s="35" t="s">
        <v>57</v>
      </c>
      <c r="D149" s="36">
        <v>17</v>
      </c>
      <c r="E149" s="35" t="s">
        <v>47</v>
      </c>
      <c r="F149" s="36">
        <v>10</v>
      </c>
      <c r="G149" s="35"/>
      <c r="H149" s="37" t="s">
        <v>215</v>
      </c>
    </row>
    <row r="150" spans="1:8" x14ac:dyDescent="0.3">
      <c r="A150" s="33">
        <v>248</v>
      </c>
      <c r="B150" s="47">
        <v>44924</v>
      </c>
      <c r="C150" s="35" t="s">
        <v>48</v>
      </c>
      <c r="D150" s="36">
        <v>16</v>
      </c>
      <c r="E150" s="35" t="s">
        <v>58</v>
      </c>
      <c r="F150" s="36">
        <v>0</v>
      </c>
      <c r="G150" s="35"/>
      <c r="H150" s="37" t="s">
        <v>216</v>
      </c>
    </row>
    <row r="151" spans="1:8" x14ac:dyDescent="0.3">
      <c r="A151" s="33">
        <v>249</v>
      </c>
      <c r="B151" s="47">
        <v>44924</v>
      </c>
      <c r="C151" s="35" t="s">
        <v>45</v>
      </c>
      <c r="D151" s="36">
        <v>31</v>
      </c>
      <c r="E151" s="35" t="s">
        <v>26</v>
      </c>
      <c r="F151" s="36">
        <v>24</v>
      </c>
      <c r="G151" s="35"/>
      <c r="H151" s="37" t="s">
        <v>217</v>
      </c>
    </row>
    <row r="152" spans="1:8" x14ac:dyDescent="0.3">
      <c r="A152" s="33">
        <v>250</v>
      </c>
      <c r="B152" s="47">
        <v>44924</v>
      </c>
      <c r="C152" s="35" t="s">
        <v>15</v>
      </c>
      <c r="D152" s="36">
        <v>20</v>
      </c>
      <c r="E152" s="35" t="s">
        <v>28</v>
      </c>
      <c r="F152" s="36">
        <v>14</v>
      </c>
      <c r="G152" s="35"/>
      <c r="H152" s="37" t="s">
        <v>218</v>
      </c>
    </row>
    <row r="153" spans="1:8" x14ac:dyDescent="0.3">
      <c r="A153" s="33">
        <v>251</v>
      </c>
      <c r="B153" s="47">
        <v>44925</v>
      </c>
      <c r="C153" s="35" t="s">
        <v>47</v>
      </c>
      <c r="D153" s="36">
        <v>20</v>
      </c>
      <c r="E153" s="35" t="s">
        <v>19</v>
      </c>
      <c r="F153" s="36">
        <v>17</v>
      </c>
      <c r="G153" s="35" t="s">
        <v>70</v>
      </c>
      <c r="H153" s="37" t="s">
        <v>220</v>
      </c>
    </row>
    <row r="154" spans="1:8" x14ac:dyDescent="0.3">
      <c r="A154" s="33">
        <v>252</v>
      </c>
      <c r="B154" s="47">
        <v>44925</v>
      </c>
      <c r="C154" s="35" t="s">
        <v>17</v>
      </c>
      <c r="D154" s="36">
        <v>34</v>
      </c>
      <c r="E154" s="35" t="s">
        <v>57</v>
      </c>
      <c r="F154" s="36">
        <v>31</v>
      </c>
      <c r="G154" s="35"/>
      <c r="H154" s="37" t="s">
        <v>221</v>
      </c>
    </row>
    <row r="155" spans="1:8" x14ac:dyDescent="0.3">
      <c r="A155" s="33">
        <v>253</v>
      </c>
      <c r="B155" s="47">
        <v>44925</v>
      </c>
      <c r="C155" s="35" t="s">
        <v>23</v>
      </c>
      <c r="D155" s="36">
        <v>31</v>
      </c>
      <c r="E155" s="35" t="s">
        <v>46</v>
      </c>
      <c r="F155" s="36">
        <v>20</v>
      </c>
      <c r="G155" s="35"/>
      <c r="H155" s="37" t="s">
        <v>222</v>
      </c>
    </row>
    <row r="156" spans="1:8" x14ac:dyDescent="0.3">
      <c r="A156" s="33">
        <v>254</v>
      </c>
      <c r="B156" s="47">
        <v>44925</v>
      </c>
      <c r="C156" s="35" t="s">
        <v>19</v>
      </c>
      <c r="D156" s="36">
        <v>27</v>
      </c>
      <c r="E156" s="35" t="s">
        <v>53</v>
      </c>
      <c r="F156" s="36">
        <v>24</v>
      </c>
      <c r="G156" s="35" t="s">
        <v>70</v>
      </c>
      <c r="H156" s="37" t="s">
        <v>223</v>
      </c>
    </row>
    <row r="157" spans="1:8" x14ac:dyDescent="0.3">
      <c r="A157" s="33">
        <v>255</v>
      </c>
      <c r="B157" s="47">
        <v>44925</v>
      </c>
      <c r="C157" s="35" t="s">
        <v>57</v>
      </c>
      <c r="D157" s="36">
        <v>41</v>
      </c>
      <c r="E157" s="35" t="s">
        <v>24</v>
      </c>
      <c r="F157" s="36">
        <v>34</v>
      </c>
      <c r="G157" s="35"/>
      <c r="H157" s="37" t="s">
        <v>224</v>
      </c>
    </row>
    <row r="158" spans="1:8" x14ac:dyDescent="0.3">
      <c r="A158" s="33">
        <v>256</v>
      </c>
      <c r="B158" s="47">
        <v>45291</v>
      </c>
      <c r="C158" s="35" t="s">
        <v>20</v>
      </c>
      <c r="D158" s="36">
        <v>36</v>
      </c>
      <c r="E158" s="35" t="s">
        <v>19</v>
      </c>
      <c r="F158" s="36">
        <v>29</v>
      </c>
      <c r="G158" s="35"/>
      <c r="H158" s="37" t="s">
        <v>225</v>
      </c>
    </row>
    <row r="159" spans="1:8" ht="15" customHeight="1" x14ac:dyDescent="0.3">
      <c r="A159" s="33">
        <v>257</v>
      </c>
      <c r="B159" s="47">
        <v>45291</v>
      </c>
      <c r="C159" s="35" t="s">
        <v>17</v>
      </c>
      <c r="D159" s="36">
        <v>30</v>
      </c>
      <c r="E159" s="35" t="s">
        <v>44</v>
      </c>
      <c r="F159" s="36">
        <v>20</v>
      </c>
      <c r="G159" s="35"/>
      <c r="H159" s="37" t="s">
        <v>226</v>
      </c>
    </row>
    <row r="160" spans="1:8" x14ac:dyDescent="0.3">
      <c r="A160" s="33">
        <v>258</v>
      </c>
      <c r="B160" s="47">
        <v>45291</v>
      </c>
      <c r="C160" s="35" t="s">
        <v>53</v>
      </c>
      <c r="D160" s="36">
        <v>24</v>
      </c>
      <c r="E160" s="35" t="s">
        <v>21</v>
      </c>
      <c r="F160" s="36">
        <v>20</v>
      </c>
      <c r="G160" s="35"/>
      <c r="H160" s="37" t="s">
        <v>227</v>
      </c>
    </row>
    <row r="161" spans="1:8" x14ac:dyDescent="0.3">
      <c r="A161" s="33">
        <v>259</v>
      </c>
      <c r="B161" s="47">
        <v>45291</v>
      </c>
      <c r="C161" s="35" t="s">
        <v>55</v>
      </c>
      <c r="D161" s="36">
        <v>23</v>
      </c>
      <c r="E161" s="35" t="s">
        <v>26</v>
      </c>
      <c r="F161" s="36">
        <v>14</v>
      </c>
      <c r="G161" s="35"/>
      <c r="H161" s="37" t="s">
        <v>228</v>
      </c>
    </row>
    <row r="162" spans="1:8" x14ac:dyDescent="0.3">
      <c r="A162" s="33">
        <v>260</v>
      </c>
      <c r="B162" s="47">
        <v>44927</v>
      </c>
      <c r="C162" s="35" t="s">
        <v>59</v>
      </c>
      <c r="D162" s="36">
        <v>28</v>
      </c>
      <c r="E162" s="35" t="s">
        <v>23</v>
      </c>
      <c r="F162" s="36">
        <v>17</v>
      </c>
      <c r="G162" s="35"/>
      <c r="H162" s="37" t="s">
        <v>229</v>
      </c>
    </row>
    <row r="163" spans="1:8" x14ac:dyDescent="0.3">
      <c r="A163" s="33">
        <v>261</v>
      </c>
      <c r="B163" s="47">
        <v>44928</v>
      </c>
      <c r="C163" s="35" t="s">
        <v>51</v>
      </c>
      <c r="D163" s="36">
        <v>42</v>
      </c>
      <c r="E163" s="35" t="s">
        <v>46</v>
      </c>
      <c r="F163" s="36">
        <v>26</v>
      </c>
      <c r="G163" s="35"/>
      <c r="H163" s="37" t="s">
        <v>230</v>
      </c>
    </row>
    <row r="164" spans="1:8" x14ac:dyDescent="0.3">
      <c r="A164" s="33">
        <v>262</v>
      </c>
      <c r="B164" s="47">
        <v>44928</v>
      </c>
      <c r="C164" s="35" t="s">
        <v>50</v>
      </c>
      <c r="D164" s="36">
        <v>31</v>
      </c>
      <c r="E164" s="35" t="s">
        <v>55</v>
      </c>
      <c r="F164" s="36">
        <v>7</v>
      </c>
      <c r="G164" s="35"/>
      <c r="H164" s="37" t="s">
        <v>231</v>
      </c>
    </row>
    <row r="165" spans="1:8" x14ac:dyDescent="0.3">
      <c r="A165" s="33">
        <v>263</v>
      </c>
      <c r="B165" s="47">
        <v>44928</v>
      </c>
      <c r="C165" s="35" t="s">
        <v>17</v>
      </c>
      <c r="D165" s="36">
        <v>21</v>
      </c>
      <c r="E165" s="35" t="s">
        <v>24</v>
      </c>
      <c r="F165" s="36">
        <v>12</v>
      </c>
      <c r="G165" s="35"/>
      <c r="H165" s="37" t="s">
        <v>232</v>
      </c>
    </row>
    <row r="166" spans="1:8" x14ac:dyDescent="0.3">
      <c r="A166" s="33">
        <v>264</v>
      </c>
      <c r="B166" s="47">
        <v>44928</v>
      </c>
      <c r="C166" s="35" t="s">
        <v>59</v>
      </c>
      <c r="D166" s="36">
        <v>27</v>
      </c>
      <c r="E166" s="35" t="s">
        <v>14</v>
      </c>
      <c r="F166" s="36">
        <v>24</v>
      </c>
      <c r="G166" s="35"/>
      <c r="H166" s="37" t="s">
        <v>233</v>
      </c>
    </row>
    <row r="167" spans="1:8" x14ac:dyDescent="0.3">
      <c r="A167" s="33">
        <v>265</v>
      </c>
      <c r="B167" s="47">
        <v>44928</v>
      </c>
      <c r="C167" s="35" t="s">
        <v>21</v>
      </c>
      <c r="D167" s="36">
        <v>23</v>
      </c>
      <c r="E167" s="35" t="s">
        <v>48</v>
      </c>
      <c r="F167" s="36">
        <v>20</v>
      </c>
      <c r="G167" s="35"/>
      <c r="H167" s="37" t="s">
        <v>234</v>
      </c>
    </row>
    <row r="168" spans="1:8" x14ac:dyDescent="0.3">
      <c r="A168" s="33">
        <v>266</v>
      </c>
      <c r="B168" s="47">
        <v>44929</v>
      </c>
      <c r="C168" s="35" t="s">
        <v>54</v>
      </c>
      <c r="D168" s="36">
        <v>34</v>
      </c>
      <c r="E168" s="35" t="s">
        <v>16</v>
      </c>
      <c r="F168" s="36">
        <v>13</v>
      </c>
      <c r="G168" s="35" t="s">
        <v>236</v>
      </c>
      <c r="H168" s="37" t="s">
        <v>237</v>
      </c>
    </row>
    <row r="169" spans="1:8" x14ac:dyDescent="0.3">
      <c r="A169" s="33">
        <v>267</v>
      </c>
      <c r="B169" s="47">
        <v>44930</v>
      </c>
      <c r="C169" s="35" t="s">
        <v>20</v>
      </c>
      <c r="D169" s="36">
        <v>38</v>
      </c>
      <c r="E169" s="35" t="s">
        <v>58</v>
      </c>
      <c r="F169" s="36">
        <v>17</v>
      </c>
      <c r="G169" s="35"/>
      <c r="H169" s="37" t="s">
        <v>238</v>
      </c>
    </row>
    <row r="170" spans="1:8" x14ac:dyDescent="0.3">
      <c r="A170" s="33">
        <v>268</v>
      </c>
      <c r="B170" s="47">
        <v>44931</v>
      </c>
      <c r="C170" s="35" t="s">
        <v>14</v>
      </c>
      <c r="D170" s="36">
        <v>31</v>
      </c>
      <c r="E170" s="35" t="s">
        <v>49</v>
      </c>
      <c r="F170" s="36">
        <v>14</v>
      </c>
      <c r="G170" s="35"/>
      <c r="H170" s="37" t="s">
        <v>239</v>
      </c>
    </row>
    <row r="171" spans="1:8" x14ac:dyDescent="0.3">
      <c r="A171" s="33">
        <v>269</v>
      </c>
      <c r="B171" s="47">
        <v>44931</v>
      </c>
      <c r="C171" s="35" t="s">
        <v>44</v>
      </c>
      <c r="D171" s="36">
        <v>23</v>
      </c>
      <c r="E171" s="35" t="s">
        <v>25</v>
      </c>
      <c r="F171" s="36">
        <v>16</v>
      </c>
      <c r="G171" s="35"/>
      <c r="H171" s="37" t="s">
        <v>240</v>
      </c>
    </row>
    <row r="172" spans="1:8" x14ac:dyDescent="0.3">
      <c r="A172" s="33">
        <v>270</v>
      </c>
      <c r="B172" s="47">
        <v>44931</v>
      </c>
      <c r="C172" s="35" t="s">
        <v>17</v>
      </c>
      <c r="D172" s="36">
        <v>34</v>
      </c>
      <c r="E172" s="35" t="s">
        <v>54</v>
      </c>
      <c r="F172" s="36">
        <v>24</v>
      </c>
      <c r="G172" s="35" t="s">
        <v>241</v>
      </c>
      <c r="H172" s="37" t="s">
        <v>242</v>
      </c>
    </row>
    <row r="173" spans="1:8" x14ac:dyDescent="0.3">
      <c r="A173" s="33">
        <v>271</v>
      </c>
      <c r="B173" s="47">
        <v>44932</v>
      </c>
      <c r="C173" s="35" t="s">
        <v>14</v>
      </c>
      <c r="D173" s="36">
        <v>27</v>
      </c>
      <c r="E173" s="35" t="s">
        <v>21</v>
      </c>
      <c r="F173" s="36">
        <v>0</v>
      </c>
      <c r="G173" s="35"/>
      <c r="H173" s="37" t="s">
        <v>243</v>
      </c>
    </row>
    <row r="174" spans="1:8" x14ac:dyDescent="0.3">
      <c r="A174" s="33">
        <v>272</v>
      </c>
      <c r="B174" s="47">
        <v>44932</v>
      </c>
      <c r="C174" s="35" t="s">
        <v>21</v>
      </c>
      <c r="D174" s="36">
        <v>23</v>
      </c>
      <c r="E174" s="35" t="s">
        <v>59</v>
      </c>
      <c r="F174" s="36">
        <v>9</v>
      </c>
      <c r="G174" s="35"/>
      <c r="H174" s="37" t="s">
        <v>244</v>
      </c>
    </row>
    <row r="175" spans="1:8" x14ac:dyDescent="0.3">
      <c r="A175" s="33">
        <v>273</v>
      </c>
      <c r="B175" s="47">
        <v>44932</v>
      </c>
      <c r="C175" s="35" t="s">
        <v>49</v>
      </c>
      <c r="D175" s="36">
        <v>24</v>
      </c>
      <c r="E175" s="35" t="s">
        <v>25</v>
      </c>
      <c r="F175" s="36">
        <v>21</v>
      </c>
      <c r="G175" s="35"/>
      <c r="H175" s="37" t="s">
        <v>245</v>
      </c>
    </row>
    <row r="176" spans="1:8" x14ac:dyDescent="0.3">
      <c r="A176" s="33">
        <v>274</v>
      </c>
      <c r="B176" s="47">
        <v>44932</v>
      </c>
      <c r="C176" s="35" t="s">
        <v>58</v>
      </c>
      <c r="D176" s="36">
        <v>13</v>
      </c>
      <c r="E176" s="35" t="s">
        <v>19</v>
      </c>
      <c r="F176" s="36">
        <v>10</v>
      </c>
      <c r="G176" s="35"/>
      <c r="H176" s="37" t="s">
        <v>246</v>
      </c>
    </row>
    <row r="177" spans="1:9" x14ac:dyDescent="0.3">
      <c r="A177" s="33">
        <v>275</v>
      </c>
      <c r="B177" s="47">
        <v>44933</v>
      </c>
      <c r="C177" s="35" t="s">
        <v>53</v>
      </c>
      <c r="D177" s="36">
        <v>24</v>
      </c>
      <c r="E177" s="35" t="s">
        <v>58</v>
      </c>
      <c r="F177" s="36">
        <v>14</v>
      </c>
      <c r="G177" s="35"/>
      <c r="H177" s="37" t="s">
        <v>247</v>
      </c>
    </row>
    <row r="178" spans="1:9" s="39" customFormat="1" x14ac:dyDescent="0.3">
      <c r="A178" s="33">
        <v>276</v>
      </c>
      <c r="B178" s="47">
        <v>44933</v>
      </c>
      <c r="C178" s="35" t="s">
        <v>45</v>
      </c>
      <c r="D178" s="36">
        <v>31</v>
      </c>
      <c r="E178" s="35" t="s">
        <v>25</v>
      </c>
      <c r="F178" s="36">
        <v>9</v>
      </c>
      <c r="G178" s="35"/>
      <c r="H178" s="37" t="s">
        <v>248</v>
      </c>
    </row>
    <row r="179" spans="1:9" x14ac:dyDescent="0.3">
      <c r="A179" s="33">
        <v>277</v>
      </c>
      <c r="B179" s="47">
        <v>44933</v>
      </c>
      <c r="C179" s="35" t="s">
        <v>50</v>
      </c>
      <c r="D179" s="36">
        <v>37</v>
      </c>
      <c r="E179" s="35" t="s">
        <v>25</v>
      </c>
      <c r="F179" s="36">
        <v>13</v>
      </c>
      <c r="G179" s="35"/>
      <c r="H179" s="37" t="s">
        <v>249</v>
      </c>
    </row>
    <row r="180" spans="1:9" x14ac:dyDescent="0.3">
      <c r="A180" s="33">
        <v>278</v>
      </c>
      <c r="B180" s="47">
        <v>44934</v>
      </c>
      <c r="C180" s="35" t="s">
        <v>15</v>
      </c>
      <c r="D180" s="36">
        <v>20</v>
      </c>
      <c r="E180" s="35" t="s">
        <v>51</v>
      </c>
      <c r="F180" s="36">
        <v>17</v>
      </c>
      <c r="G180" s="35"/>
      <c r="H180" s="37" t="s">
        <v>251</v>
      </c>
    </row>
    <row r="181" spans="1:9" x14ac:dyDescent="0.3">
      <c r="A181" s="33">
        <v>279</v>
      </c>
      <c r="B181" s="47">
        <v>44934</v>
      </c>
      <c r="C181" s="35" t="s">
        <v>23</v>
      </c>
      <c r="D181" s="36">
        <v>51</v>
      </c>
      <c r="E181" s="35" t="s">
        <v>49</v>
      </c>
      <c r="F181" s="36">
        <v>14</v>
      </c>
      <c r="G181" s="35"/>
      <c r="H181" s="37" t="s">
        <v>252</v>
      </c>
      <c r="I181" s="48" t="s">
        <v>253</v>
      </c>
    </row>
    <row r="182" spans="1:9" x14ac:dyDescent="0.3">
      <c r="A182" s="33">
        <v>280</v>
      </c>
      <c r="B182" s="47">
        <v>44937</v>
      </c>
      <c r="C182" s="35" t="s">
        <v>18</v>
      </c>
      <c r="D182" s="36">
        <v>27</v>
      </c>
      <c r="E182" s="35" t="s">
        <v>55</v>
      </c>
      <c r="F182" s="36">
        <v>9</v>
      </c>
      <c r="G182" s="35"/>
      <c r="H182" s="37" t="s">
        <v>254</v>
      </c>
    </row>
    <row r="183" spans="1:9" x14ac:dyDescent="0.3">
      <c r="A183" s="33">
        <v>281</v>
      </c>
      <c r="B183" s="47">
        <v>44937</v>
      </c>
      <c r="C183" s="35" t="s">
        <v>47</v>
      </c>
      <c r="D183" s="36">
        <v>26</v>
      </c>
      <c r="E183" s="35" t="s">
        <v>16</v>
      </c>
      <c r="F183" s="36">
        <v>13</v>
      </c>
      <c r="G183" s="35" t="s">
        <v>127</v>
      </c>
      <c r="H183" s="37" t="s">
        <v>255</v>
      </c>
    </row>
    <row r="184" spans="1:9" x14ac:dyDescent="0.3">
      <c r="A184" s="33">
        <v>282</v>
      </c>
      <c r="B184" s="47">
        <v>44939</v>
      </c>
      <c r="C184" s="35" t="s">
        <v>48</v>
      </c>
      <c r="D184" s="36">
        <v>20</v>
      </c>
      <c r="E184" s="35" t="s">
        <v>58</v>
      </c>
      <c r="F184" s="36">
        <v>10</v>
      </c>
      <c r="G184" s="35"/>
      <c r="H184" s="37" t="s">
        <v>257</v>
      </c>
    </row>
    <row r="185" spans="1:9" s="39" customFormat="1" x14ac:dyDescent="0.3">
      <c r="A185" s="33">
        <v>283</v>
      </c>
      <c r="B185" s="47">
        <v>44939</v>
      </c>
      <c r="C185" s="35" t="s">
        <v>23</v>
      </c>
      <c r="D185" s="36">
        <v>27</v>
      </c>
      <c r="E185" s="35" t="s">
        <v>16</v>
      </c>
      <c r="F185" s="36">
        <v>0</v>
      </c>
      <c r="G185" s="35" t="s">
        <v>124</v>
      </c>
      <c r="H185" s="37" t="s">
        <v>256</v>
      </c>
    </row>
    <row r="186" spans="1:9" x14ac:dyDescent="0.3">
      <c r="A186" s="33">
        <v>284</v>
      </c>
      <c r="B186" s="47">
        <v>44940</v>
      </c>
      <c r="C186" s="35" t="s">
        <v>55</v>
      </c>
      <c r="D186" s="36">
        <v>28</v>
      </c>
      <c r="E186" s="35" t="s">
        <v>44</v>
      </c>
      <c r="F186" s="36">
        <v>14</v>
      </c>
      <c r="G186" s="35"/>
      <c r="H186" s="37" t="s">
        <v>258</v>
      </c>
    </row>
    <row r="187" spans="1:9" x14ac:dyDescent="0.3">
      <c r="A187" s="33">
        <v>285</v>
      </c>
      <c r="B187" s="47">
        <v>44940</v>
      </c>
      <c r="C187" s="35" t="s">
        <v>52</v>
      </c>
      <c r="D187" s="36">
        <v>37</v>
      </c>
      <c r="E187" s="35" t="s">
        <v>56</v>
      </c>
      <c r="F187" s="36">
        <v>26</v>
      </c>
      <c r="G187" s="35"/>
      <c r="H187" s="37" t="s">
        <v>259</v>
      </c>
    </row>
    <row r="188" spans="1:9" x14ac:dyDescent="0.3">
      <c r="A188" s="33">
        <v>286</v>
      </c>
      <c r="B188" s="47">
        <v>44940</v>
      </c>
      <c r="C188" s="35" t="s">
        <v>24</v>
      </c>
      <c r="D188" s="36">
        <v>30</v>
      </c>
      <c r="E188" s="35" t="s">
        <v>22</v>
      </c>
      <c r="F188" s="36">
        <v>7</v>
      </c>
      <c r="G188" s="25"/>
      <c r="H188" s="40" t="s">
        <v>260</v>
      </c>
    </row>
    <row r="189" spans="1:9" x14ac:dyDescent="0.3">
      <c r="A189" s="33">
        <v>287</v>
      </c>
      <c r="B189" s="47">
        <v>44942</v>
      </c>
      <c r="C189" s="35" t="s">
        <v>57</v>
      </c>
      <c r="D189" s="36">
        <v>52</v>
      </c>
      <c r="E189" s="35" t="s">
        <v>22</v>
      </c>
      <c r="F189" s="36">
        <v>15</v>
      </c>
      <c r="G189" s="25"/>
      <c r="H189" s="40" t="s">
        <v>261</v>
      </c>
    </row>
    <row r="190" spans="1:9" x14ac:dyDescent="0.3">
      <c r="A190" s="33">
        <v>288</v>
      </c>
      <c r="B190" s="47">
        <v>44942</v>
      </c>
      <c r="C190" s="35" t="s">
        <v>56</v>
      </c>
      <c r="D190" s="36">
        <v>33</v>
      </c>
      <c r="E190" s="35" t="s">
        <v>50</v>
      </c>
      <c r="F190" s="36">
        <v>13</v>
      </c>
      <c r="G190" s="35"/>
      <c r="H190" s="37" t="s">
        <v>262</v>
      </c>
    </row>
    <row r="191" spans="1:9" s="39" customFormat="1" x14ac:dyDescent="0.3">
      <c r="A191" s="33">
        <v>289</v>
      </c>
      <c r="B191" s="47">
        <v>44942</v>
      </c>
      <c r="C191" s="35" t="s">
        <v>23</v>
      </c>
      <c r="D191" s="36">
        <v>29</v>
      </c>
      <c r="E191" s="35" t="s">
        <v>53</v>
      </c>
      <c r="F191" s="36">
        <v>7</v>
      </c>
      <c r="G191" s="35"/>
      <c r="H191" s="37" t="s">
        <v>263</v>
      </c>
    </row>
    <row r="192" spans="1:9" x14ac:dyDescent="0.3">
      <c r="A192" s="33">
        <v>290</v>
      </c>
      <c r="B192" s="47">
        <v>44942</v>
      </c>
      <c r="C192" s="35" t="s">
        <v>51</v>
      </c>
      <c r="D192" s="36">
        <v>24</v>
      </c>
      <c r="E192" s="35" t="s">
        <v>54</v>
      </c>
      <c r="F192" s="36">
        <v>6</v>
      </c>
      <c r="G192" s="35"/>
      <c r="H192" s="37" t="s">
        <v>264</v>
      </c>
    </row>
    <row r="193" spans="1:8" x14ac:dyDescent="0.3">
      <c r="A193" s="33">
        <v>291</v>
      </c>
      <c r="B193" s="47">
        <v>44943</v>
      </c>
      <c r="C193" s="35" t="s">
        <v>47</v>
      </c>
      <c r="D193" s="36">
        <v>23</v>
      </c>
      <c r="E193" s="35" t="s">
        <v>24</v>
      </c>
      <c r="F193" s="36">
        <v>20</v>
      </c>
      <c r="G193" s="35"/>
      <c r="H193" s="37" t="s">
        <v>265</v>
      </c>
    </row>
    <row r="194" spans="1:8" x14ac:dyDescent="0.3">
      <c r="A194" s="33">
        <v>292</v>
      </c>
      <c r="B194" s="47">
        <v>44943</v>
      </c>
      <c r="C194" s="35" t="s">
        <v>56</v>
      </c>
      <c r="D194" s="36">
        <v>24</v>
      </c>
      <c r="E194" s="35" t="s">
        <v>45</v>
      </c>
      <c r="F194" s="36">
        <v>20</v>
      </c>
      <c r="G194" s="25"/>
      <c r="H194" s="37" t="s">
        <v>266</v>
      </c>
    </row>
    <row r="195" spans="1:8" x14ac:dyDescent="0.3">
      <c r="A195" s="33">
        <v>293</v>
      </c>
      <c r="B195" s="47">
        <v>44945</v>
      </c>
      <c r="C195" s="35" t="s">
        <v>24</v>
      </c>
      <c r="D195" s="36">
        <v>26</v>
      </c>
      <c r="E195" s="35" t="s">
        <v>19</v>
      </c>
      <c r="F195" s="36">
        <v>3</v>
      </c>
      <c r="G195" s="25"/>
      <c r="H195" s="37" t="s">
        <v>267</v>
      </c>
    </row>
    <row r="196" spans="1:8" x14ac:dyDescent="0.3">
      <c r="A196" s="33">
        <v>294</v>
      </c>
      <c r="B196" s="47">
        <v>44945</v>
      </c>
      <c r="C196" s="35" t="s">
        <v>47</v>
      </c>
      <c r="D196" s="36">
        <v>17</v>
      </c>
      <c r="E196" s="35" t="s">
        <v>57</v>
      </c>
      <c r="F196" s="36">
        <v>9</v>
      </c>
      <c r="G196" s="25"/>
      <c r="H196" s="37" t="s">
        <v>268</v>
      </c>
    </row>
    <row r="197" spans="1:8" x14ac:dyDescent="0.3">
      <c r="A197" s="33">
        <v>295</v>
      </c>
      <c r="B197" s="47">
        <v>44946</v>
      </c>
      <c r="C197" s="35" t="s">
        <v>15</v>
      </c>
      <c r="D197" s="36">
        <v>42</v>
      </c>
      <c r="E197" s="35" t="s">
        <v>16</v>
      </c>
      <c r="F197" s="36">
        <v>28</v>
      </c>
      <c r="G197" s="25" t="s">
        <v>270</v>
      </c>
      <c r="H197" s="37" t="s">
        <v>271</v>
      </c>
    </row>
    <row r="198" spans="1:8" x14ac:dyDescent="0.3">
      <c r="A198" s="33">
        <v>296</v>
      </c>
      <c r="B198" s="47">
        <v>44946</v>
      </c>
      <c r="C198" s="35" t="s">
        <v>24</v>
      </c>
      <c r="D198" s="36">
        <v>37</v>
      </c>
      <c r="E198" s="35" t="s">
        <v>17</v>
      </c>
      <c r="F198" s="36">
        <v>14</v>
      </c>
      <c r="G198" s="25"/>
      <c r="H198" s="37" t="s">
        <v>272</v>
      </c>
    </row>
    <row r="199" spans="1:8" x14ac:dyDescent="0.3">
      <c r="A199" s="33">
        <v>297</v>
      </c>
      <c r="B199" s="47">
        <v>44946</v>
      </c>
      <c r="C199" s="35" t="s">
        <v>48</v>
      </c>
      <c r="D199" s="36">
        <v>41</v>
      </c>
      <c r="E199" s="35" t="s">
        <v>20</v>
      </c>
      <c r="F199" s="36">
        <v>17</v>
      </c>
      <c r="G199" s="35"/>
      <c r="H199" s="37" t="s">
        <v>273</v>
      </c>
    </row>
    <row r="200" spans="1:8" x14ac:dyDescent="0.3">
      <c r="A200" s="33">
        <v>298</v>
      </c>
      <c r="B200" s="47">
        <v>44946</v>
      </c>
      <c r="C200" s="35" t="s">
        <v>54</v>
      </c>
      <c r="D200" s="36">
        <v>25</v>
      </c>
      <c r="E200" s="35" t="s">
        <v>15</v>
      </c>
      <c r="F200" s="36">
        <v>24</v>
      </c>
      <c r="G200" s="35"/>
      <c r="H200" s="37" t="s">
        <v>274</v>
      </c>
    </row>
    <row r="201" spans="1:8" x14ac:dyDescent="0.3">
      <c r="A201" s="33">
        <v>299</v>
      </c>
      <c r="B201" s="47">
        <v>44947</v>
      </c>
      <c r="C201" s="35" t="s">
        <v>16</v>
      </c>
      <c r="D201" s="36">
        <v>28</v>
      </c>
      <c r="E201" s="35" t="s">
        <v>51</v>
      </c>
      <c r="F201" s="36">
        <v>23</v>
      </c>
      <c r="G201" s="35" t="s">
        <v>148</v>
      </c>
      <c r="H201" s="37" t="s">
        <v>276</v>
      </c>
    </row>
    <row r="202" spans="1:8" x14ac:dyDescent="0.3">
      <c r="A202" s="33">
        <v>300</v>
      </c>
      <c r="B202" s="47">
        <v>44947</v>
      </c>
      <c r="C202" s="35" t="s">
        <v>18</v>
      </c>
      <c r="D202" s="36">
        <v>20</v>
      </c>
      <c r="E202" s="35" t="s">
        <v>44</v>
      </c>
      <c r="F202" s="36">
        <v>17</v>
      </c>
      <c r="G202" s="35"/>
      <c r="H202" s="37" t="s">
        <v>277</v>
      </c>
    </row>
    <row r="203" spans="1:8" x14ac:dyDescent="0.3">
      <c r="A203" s="33">
        <v>301</v>
      </c>
      <c r="B203" s="47">
        <v>44947</v>
      </c>
      <c r="C203" s="35" t="s">
        <v>47</v>
      </c>
      <c r="D203" s="36">
        <v>22</v>
      </c>
      <c r="E203" s="35" t="s">
        <v>15</v>
      </c>
      <c r="F203" s="36">
        <v>9</v>
      </c>
      <c r="G203" s="35"/>
      <c r="H203" s="37" t="s">
        <v>278</v>
      </c>
    </row>
    <row r="204" spans="1:8" x14ac:dyDescent="0.3">
      <c r="A204" s="33">
        <v>302</v>
      </c>
      <c r="B204" s="47">
        <v>44947</v>
      </c>
      <c r="C204" s="35" t="s">
        <v>23</v>
      </c>
      <c r="D204" s="36">
        <v>38</v>
      </c>
      <c r="E204" s="35" t="s">
        <v>59</v>
      </c>
      <c r="F204" s="36">
        <v>16</v>
      </c>
      <c r="G204" s="35"/>
      <c r="H204" s="37" t="s">
        <v>279</v>
      </c>
    </row>
    <row r="205" spans="1:8" x14ac:dyDescent="0.3">
      <c r="A205" s="33">
        <v>303</v>
      </c>
      <c r="B205" s="47">
        <v>44948</v>
      </c>
      <c r="C205" s="35" t="s">
        <v>23</v>
      </c>
      <c r="D205" s="36">
        <v>38</v>
      </c>
      <c r="E205" s="35" t="s">
        <v>21</v>
      </c>
      <c r="F205" s="36">
        <v>31</v>
      </c>
      <c r="G205" s="35"/>
      <c r="H205" s="37" t="s">
        <v>282</v>
      </c>
    </row>
    <row r="206" spans="1:8" x14ac:dyDescent="0.3">
      <c r="A206" s="33">
        <v>304</v>
      </c>
      <c r="B206" s="47">
        <v>44948</v>
      </c>
      <c r="C206" s="35" t="s">
        <v>51</v>
      </c>
      <c r="D206" s="36">
        <v>17</v>
      </c>
      <c r="E206" s="35" t="s">
        <v>52</v>
      </c>
      <c r="F206" s="36">
        <v>16</v>
      </c>
      <c r="G206" s="35"/>
      <c r="H206" s="37" t="s">
        <v>283</v>
      </c>
    </row>
    <row r="207" spans="1:8" x14ac:dyDescent="0.3">
      <c r="A207" s="33">
        <v>305</v>
      </c>
      <c r="B207" s="47">
        <v>44948</v>
      </c>
      <c r="C207" s="35" t="s">
        <v>46</v>
      </c>
      <c r="D207" s="36">
        <v>24</v>
      </c>
      <c r="E207" s="35" t="s">
        <v>22</v>
      </c>
      <c r="F207" s="36">
        <v>16</v>
      </c>
      <c r="G207" s="35"/>
      <c r="H207" s="37" t="s">
        <v>284</v>
      </c>
    </row>
    <row r="208" spans="1:8" x14ac:dyDescent="0.3">
      <c r="A208" s="33">
        <v>306</v>
      </c>
      <c r="B208" s="47">
        <v>44948</v>
      </c>
      <c r="C208" s="35" t="s">
        <v>50</v>
      </c>
      <c r="D208" s="36">
        <v>23</v>
      </c>
      <c r="E208" s="35" t="s">
        <v>45</v>
      </c>
      <c r="F208" s="36">
        <v>17</v>
      </c>
      <c r="G208" s="35"/>
      <c r="H208" s="37" t="s">
        <v>285</v>
      </c>
    </row>
    <row r="209" spans="1:8" x14ac:dyDescent="0.3">
      <c r="A209" s="33">
        <v>307</v>
      </c>
      <c r="B209" s="47">
        <v>44949</v>
      </c>
      <c r="C209" s="35" t="s">
        <v>22</v>
      </c>
      <c r="D209" s="36">
        <v>33</v>
      </c>
      <c r="E209" s="35" t="s">
        <v>17</v>
      </c>
      <c r="F209" s="36">
        <v>26</v>
      </c>
      <c r="G209" s="25"/>
      <c r="H209" s="37" t="s">
        <v>287</v>
      </c>
    </row>
    <row r="210" spans="1:8" x14ac:dyDescent="0.3">
      <c r="A210" s="33">
        <v>308</v>
      </c>
      <c r="B210" s="47">
        <v>44949</v>
      </c>
      <c r="C210" s="35" t="s">
        <v>45</v>
      </c>
      <c r="D210" s="36">
        <v>20</v>
      </c>
      <c r="E210" s="35" t="s">
        <v>26</v>
      </c>
      <c r="F210" s="36">
        <v>3</v>
      </c>
      <c r="G210" s="35"/>
      <c r="H210" s="37" t="s">
        <v>288</v>
      </c>
    </row>
    <row r="211" spans="1:8" x14ac:dyDescent="0.3">
      <c r="A211" s="33">
        <v>309</v>
      </c>
      <c r="B211" s="47">
        <v>44949</v>
      </c>
      <c r="C211" s="35" t="s">
        <v>28</v>
      </c>
      <c r="D211" s="36">
        <v>17</v>
      </c>
      <c r="E211" s="35" t="s">
        <v>50</v>
      </c>
      <c r="F211" s="36">
        <v>13</v>
      </c>
      <c r="G211" s="35"/>
      <c r="H211" s="37" t="s">
        <v>289</v>
      </c>
    </row>
    <row r="212" spans="1:8" x14ac:dyDescent="0.3">
      <c r="A212" s="33">
        <v>310</v>
      </c>
      <c r="B212" s="47">
        <v>44950</v>
      </c>
      <c r="C212" s="35" t="s">
        <v>28</v>
      </c>
      <c r="D212" s="36">
        <v>20</v>
      </c>
      <c r="E212" s="35" t="s">
        <v>26</v>
      </c>
      <c r="F212" s="36">
        <v>19</v>
      </c>
      <c r="G212" s="35"/>
      <c r="H212" s="37" t="s">
        <v>290</v>
      </c>
    </row>
    <row r="213" spans="1:8" x14ac:dyDescent="0.3">
      <c r="A213" s="33">
        <v>311</v>
      </c>
      <c r="B213" s="47">
        <v>44950</v>
      </c>
      <c r="C213" s="35" t="s">
        <v>55</v>
      </c>
      <c r="D213" s="36">
        <v>16</v>
      </c>
      <c r="E213" s="35" t="s">
        <v>45</v>
      </c>
      <c r="F213" s="36">
        <v>0</v>
      </c>
      <c r="G213" s="35"/>
      <c r="H213" s="37" t="s">
        <v>291</v>
      </c>
    </row>
    <row r="214" spans="1:8" x14ac:dyDescent="0.3">
      <c r="A214" s="33">
        <v>312</v>
      </c>
      <c r="B214" s="47">
        <v>44950</v>
      </c>
      <c r="C214" s="35" t="s">
        <v>53</v>
      </c>
      <c r="D214" s="36">
        <v>37</v>
      </c>
      <c r="E214" s="35" t="s">
        <v>26</v>
      </c>
      <c r="F214" s="36">
        <v>26</v>
      </c>
      <c r="G214" s="35"/>
      <c r="H214" s="37" t="s">
        <v>292</v>
      </c>
    </row>
    <row r="215" spans="1:8" x14ac:dyDescent="0.3">
      <c r="A215" s="33">
        <v>313</v>
      </c>
      <c r="B215" s="47">
        <v>44951</v>
      </c>
      <c r="C215" s="35" t="s">
        <v>54</v>
      </c>
      <c r="D215" s="36">
        <v>20</v>
      </c>
      <c r="E215" s="35" t="s">
        <v>59</v>
      </c>
      <c r="F215" s="36">
        <v>13</v>
      </c>
      <c r="G215" s="35"/>
      <c r="H215" s="37" t="s">
        <v>293</v>
      </c>
    </row>
    <row r="216" spans="1:8" x14ac:dyDescent="0.3">
      <c r="A216" s="33">
        <v>314</v>
      </c>
      <c r="B216" s="47">
        <v>44951</v>
      </c>
      <c r="C216" s="35" t="s">
        <v>26</v>
      </c>
      <c r="D216" s="36">
        <v>20</v>
      </c>
      <c r="E216" s="35" t="s">
        <v>44</v>
      </c>
      <c r="F216" s="36">
        <v>19</v>
      </c>
      <c r="G216" s="35"/>
      <c r="H216" s="37" t="s">
        <v>294</v>
      </c>
    </row>
    <row r="217" spans="1:8" x14ac:dyDescent="0.3">
      <c r="A217" s="33">
        <v>315</v>
      </c>
      <c r="B217" s="47">
        <v>44952</v>
      </c>
      <c r="C217" s="35" t="s">
        <v>14</v>
      </c>
      <c r="D217" s="36">
        <v>30</v>
      </c>
      <c r="E217" s="35" t="s">
        <v>20</v>
      </c>
      <c r="F217" s="36">
        <v>20</v>
      </c>
      <c r="G217" s="35"/>
      <c r="H217" s="37" t="s">
        <v>296</v>
      </c>
    </row>
    <row r="218" spans="1:8" x14ac:dyDescent="0.3">
      <c r="A218" s="33">
        <v>316</v>
      </c>
      <c r="B218" s="47">
        <v>44953</v>
      </c>
      <c r="C218" s="35" t="s">
        <v>46</v>
      </c>
      <c r="D218" s="36">
        <v>40</v>
      </c>
      <c r="E218" s="35" t="s">
        <v>17</v>
      </c>
      <c r="F218" s="36">
        <v>34</v>
      </c>
      <c r="G218" s="35"/>
      <c r="H218" s="37" t="s">
        <v>297</v>
      </c>
    </row>
    <row r="219" spans="1:8" x14ac:dyDescent="0.3">
      <c r="A219" s="33">
        <v>317</v>
      </c>
      <c r="B219" s="47">
        <v>44953</v>
      </c>
      <c r="C219" s="35" t="s">
        <v>14</v>
      </c>
      <c r="D219" s="36">
        <v>26</v>
      </c>
      <c r="E219" s="35" t="s">
        <v>49</v>
      </c>
      <c r="F219" s="36">
        <v>7</v>
      </c>
      <c r="G219" s="35"/>
      <c r="H219" s="37" t="s">
        <v>298</v>
      </c>
    </row>
    <row r="220" spans="1:8" x14ac:dyDescent="0.3">
      <c r="A220" s="33">
        <v>318</v>
      </c>
      <c r="B220" s="47">
        <v>44954</v>
      </c>
      <c r="C220" s="35" t="s">
        <v>44</v>
      </c>
      <c r="D220" s="36">
        <v>20</v>
      </c>
      <c r="E220" s="35" t="s">
        <v>55</v>
      </c>
      <c r="F220" s="36">
        <v>13</v>
      </c>
      <c r="G220" s="35"/>
      <c r="H220" s="37" t="s">
        <v>299</v>
      </c>
    </row>
    <row r="221" spans="1:8" x14ac:dyDescent="0.3">
      <c r="A221" s="33">
        <v>319</v>
      </c>
      <c r="B221" s="47">
        <v>44954</v>
      </c>
      <c r="C221" s="35" t="s">
        <v>54</v>
      </c>
      <c r="D221" s="36">
        <v>17</v>
      </c>
      <c r="E221" s="35" t="s">
        <v>46</v>
      </c>
      <c r="F221" s="36">
        <v>10</v>
      </c>
      <c r="G221" s="35"/>
      <c r="H221" s="37" t="s">
        <v>300</v>
      </c>
    </row>
    <row r="222" spans="1:8" x14ac:dyDescent="0.3">
      <c r="A222" s="33">
        <v>320</v>
      </c>
      <c r="B222" s="47">
        <v>44954</v>
      </c>
      <c r="C222" s="35" t="s">
        <v>20</v>
      </c>
      <c r="D222" s="36">
        <v>30</v>
      </c>
      <c r="E222" s="35" t="s">
        <v>49</v>
      </c>
      <c r="F222" s="36">
        <v>29</v>
      </c>
      <c r="G222" s="35"/>
      <c r="H222" s="37" t="s">
        <v>301</v>
      </c>
    </row>
    <row r="223" spans="1:8" x14ac:dyDescent="0.3">
      <c r="A223" s="33">
        <v>321</v>
      </c>
      <c r="B223" s="47">
        <v>44954</v>
      </c>
      <c r="C223" s="35" t="s">
        <v>21</v>
      </c>
      <c r="D223" s="36">
        <v>27</v>
      </c>
      <c r="E223" s="35" t="s">
        <v>59</v>
      </c>
      <c r="F223" s="36">
        <v>24</v>
      </c>
      <c r="G223" s="35" t="s">
        <v>70</v>
      </c>
      <c r="H223" s="37" t="s">
        <v>302</v>
      </c>
    </row>
    <row r="224" spans="1:8" x14ac:dyDescent="0.3">
      <c r="A224" s="33">
        <v>322</v>
      </c>
      <c r="B224" s="47">
        <v>44954</v>
      </c>
      <c r="C224" s="35" t="s">
        <v>19</v>
      </c>
      <c r="D224" s="36">
        <v>23</v>
      </c>
      <c r="E224" s="35" t="s">
        <v>20</v>
      </c>
      <c r="F224" s="36">
        <v>22</v>
      </c>
      <c r="G224" s="35"/>
      <c r="H224" s="37" t="s">
        <v>303</v>
      </c>
    </row>
    <row r="225" spans="1:8" x14ac:dyDescent="0.3">
      <c r="A225" s="33">
        <v>323</v>
      </c>
      <c r="B225" s="47">
        <v>44954</v>
      </c>
      <c r="C225" s="35" t="s">
        <v>14</v>
      </c>
      <c r="D225" s="36">
        <v>26</v>
      </c>
      <c r="E225" s="35" t="s">
        <v>21</v>
      </c>
      <c r="F225" s="36">
        <v>19</v>
      </c>
      <c r="G225" s="35"/>
      <c r="H225" s="37" t="s">
        <v>304</v>
      </c>
    </row>
    <row r="226" spans="1:8" x14ac:dyDescent="0.3">
      <c r="A226" s="33">
        <v>324</v>
      </c>
      <c r="B226" s="47">
        <v>44954</v>
      </c>
      <c r="C226" s="35" t="s">
        <v>19</v>
      </c>
      <c r="D226" s="36">
        <v>31</v>
      </c>
      <c r="E226" s="35" t="s">
        <v>49</v>
      </c>
      <c r="F226" s="36">
        <v>24</v>
      </c>
      <c r="G226" s="35"/>
      <c r="H226" s="37" t="s">
        <v>305</v>
      </c>
    </row>
    <row r="227" spans="1:8" x14ac:dyDescent="0.3">
      <c r="A227" s="33">
        <v>325</v>
      </c>
      <c r="B227" s="47">
        <v>44954</v>
      </c>
      <c r="C227" s="35" t="s">
        <v>46</v>
      </c>
      <c r="D227" s="36">
        <v>31</v>
      </c>
      <c r="E227" s="35" t="s">
        <v>51</v>
      </c>
      <c r="F227" s="36">
        <v>17</v>
      </c>
      <c r="G227" s="35"/>
      <c r="H227" s="37" t="s">
        <v>306</v>
      </c>
    </row>
    <row r="228" spans="1:8" x14ac:dyDescent="0.3">
      <c r="A228" s="33">
        <v>326</v>
      </c>
      <c r="B228" s="47">
        <v>44955</v>
      </c>
      <c r="C228" s="35" t="s">
        <v>59</v>
      </c>
      <c r="D228" s="36">
        <v>18</v>
      </c>
      <c r="E228" s="35" t="s">
        <v>49</v>
      </c>
      <c r="F228" s="36">
        <v>16</v>
      </c>
      <c r="G228" s="35"/>
      <c r="H228" s="37" t="s">
        <v>311</v>
      </c>
    </row>
    <row r="229" spans="1:8" x14ac:dyDescent="0.3">
      <c r="A229" s="33">
        <v>327</v>
      </c>
      <c r="B229" s="47">
        <v>44955</v>
      </c>
      <c r="C229" s="35" t="s">
        <v>14</v>
      </c>
      <c r="D229" s="36">
        <v>18</v>
      </c>
      <c r="E229" s="35" t="s">
        <v>48</v>
      </c>
      <c r="F229" s="36">
        <v>7</v>
      </c>
      <c r="G229" s="35"/>
      <c r="H229" s="37" t="s">
        <v>312</v>
      </c>
    </row>
    <row r="230" spans="1:8" x14ac:dyDescent="0.3">
      <c r="A230" s="33">
        <v>328</v>
      </c>
      <c r="B230" s="47">
        <v>44956</v>
      </c>
      <c r="C230" s="35" t="s">
        <v>58</v>
      </c>
      <c r="D230" s="36">
        <v>16</v>
      </c>
      <c r="E230" s="35" t="s">
        <v>53</v>
      </c>
      <c r="F230" s="36">
        <v>13</v>
      </c>
      <c r="G230" s="35" t="s">
        <v>70</v>
      </c>
      <c r="H230" s="37" t="s">
        <v>314</v>
      </c>
    </row>
    <row r="231" spans="1:8" x14ac:dyDescent="0.3">
      <c r="A231" s="33">
        <v>329</v>
      </c>
      <c r="B231" s="47">
        <v>44956</v>
      </c>
      <c r="C231" s="35" t="s">
        <v>28</v>
      </c>
      <c r="D231" s="36">
        <v>27</v>
      </c>
      <c r="E231" s="35" t="s">
        <v>52</v>
      </c>
      <c r="F231" s="36">
        <v>16</v>
      </c>
      <c r="G231" s="37"/>
      <c r="H231" s="37" t="s">
        <v>315</v>
      </c>
    </row>
    <row r="232" spans="1:8" x14ac:dyDescent="0.3">
      <c r="A232" s="33">
        <v>330</v>
      </c>
      <c r="B232" s="47">
        <v>44956</v>
      </c>
      <c r="C232" s="35" t="s">
        <v>56</v>
      </c>
      <c r="D232" s="36">
        <v>33</v>
      </c>
      <c r="E232" s="35" t="s">
        <v>25</v>
      </c>
      <c r="F232" s="36">
        <v>23</v>
      </c>
      <c r="G232" s="37"/>
      <c r="H232" s="37" t="s">
        <v>316</v>
      </c>
    </row>
    <row r="233" spans="1:8" x14ac:dyDescent="0.3">
      <c r="A233" s="33">
        <v>331</v>
      </c>
      <c r="B233" s="47">
        <v>44957</v>
      </c>
      <c r="C233" s="35" t="s">
        <v>19</v>
      </c>
      <c r="D233" s="36">
        <v>17</v>
      </c>
      <c r="E233" s="35" t="s">
        <v>58</v>
      </c>
      <c r="F233" s="36">
        <v>6</v>
      </c>
      <c r="G233" s="35"/>
      <c r="H233" s="37" t="s">
        <v>317</v>
      </c>
    </row>
    <row r="234" spans="1:8" x14ac:dyDescent="0.3">
      <c r="A234" s="33">
        <v>332</v>
      </c>
      <c r="B234" s="47">
        <v>44957</v>
      </c>
      <c r="C234" s="35" t="s">
        <v>17</v>
      </c>
      <c r="D234" s="36">
        <v>24</v>
      </c>
      <c r="E234" s="35" t="s">
        <v>57</v>
      </c>
      <c r="F234" s="36">
        <v>22</v>
      </c>
      <c r="G234" s="37"/>
      <c r="H234" s="37" t="s">
        <v>318</v>
      </c>
    </row>
    <row r="235" spans="1:8" x14ac:dyDescent="0.3">
      <c r="A235" s="33">
        <v>333</v>
      </c>
      <c r="B235" s="47">
        <v>44959</v>
      </c>
      <c r="C235" s="35" t="s">
        <v>52</v>
      </c>
      <c r="D235" s="36">
        <v>38</v>
      </c>
      <c r="E235" s="35" t="s">
        <v>25</v>
      </c>
      <c r="F235" s="36">
        <v>14</v>
      </c>
      <c r="G235" s="37"/>
      <c r="H235" s="37" t="s">
        <v>319</v>
      </c>
    </row>
    <row r="236" spans="1:8" x14ac:dyDescent="0.3">
      <c r="A236" s="33">
        <v>334</v>
      </c>
      <c r="B236" s="47">
        <v>44959</v>
      </c>
      <c r="C236" s="35" t="s">
        <v>21</v>
      </c>
      <c r="D236" s="36">
        <v>27</v>
      </c>
      <c r="E236" s="35" t="s">
        <v>58</v>
      </c>
      <c r="F236" s="36">
        <v>24</v>
      </c>
      <c r="G236" s="37"/>
      <c r="H236" s="37" t="s">
        <v>320</v>
      </c>
    </row>
    <row r="237" spans="1:8" x14ac:dyDescent="0.3">
      <c r="A237" s="33">
        <v>335</v>
      </c>
      <c r="B237" s="47">
        <v>44960</v>
      </c>
      <c r="C237" s="35" t="s">
        <v>48</v>
      </c>
      <c r="D237" s="36">
        <v>20</v>
      </c>
      <c r="E237" s="35" t="s">
        <v>53</v>
      </c>
      <c r="F237" s="36">
        <v>17</v>
      </c>
      <c r="G237" s="37"/>
      <c r="H237" s="37" t="s">
        <v>321</v>
      </c>
    </row>
    <row r="238" spans="1:8" x14ac:dyDescent="0.3">
      <c r="A238" s="33">
        <v>336</v>
      </c>
      <c r="B238" s="47">
        <v>44960</v>
      </c>
      <c r="C238" s="35" t="s">
        <v>50</v>
      </c>
      <c r="D238" s="36">
        <v>24</v>
      </c>
      <c r="E238" s="35" t="s">
        <v>18</v>
      </c>
      <c r="F238" s="36">
        <v>17</v>
      </c>
      <c r="G238" s="37"/>
      <c r="H238" s="37" t="s">
        <v>322</v>
      </c>
    </row>
    <row r="239" spans="1:8" x14ac:dyDescent="0.3">
      <c r="A239" s="33">
        <v>337</v>
      </c>
      <c r="B239" s="47">
        <v>44960</v>
      </c>
      <c r="C239" s="35" t="s">
        <v>18</v>
      </c>
      <c r="D239" s="36">
        <v>30</v>
      </c>
      <c r="E239" s="35" t="s">
        <v>25</v>
      </c>
      <c r="F239" s="36">
        <v>8</v>
      </c>
      <c r="G239" s="37"/>
      <c r="H239" s="37" t="s">
        <v>323</v>
      </c>
    </row>
    <row r="240" spans="1:8" x14ac:dyDescent="0.3">
      <c r="A240" s="33">
        <v>338</v>
      </c>
      <c r="B240" s="47">
        <v>44961</v>
      </c>
      <c r="C240" s="35" t="s">
        <v>15</v>
      </c>
      <c r="D240" s="36">
        <v>21</v>
      </c>
      <c r="E240" s="35" t="s">
        <v>57</v>
      </c>
      <c r="F240" s="36">
        <v>16</v>
      </c>
      <c r="G240" s="37"/>
      <c r="H240" s="37" t="s">
        <v>327</v>
      </c>
    </row>
    <row r="241" spans="1:9" x14ac:dyDescent="0.3">
      <c r="A241" s="33">
        <v>339</v>
      </c>
      <c r="B241" s="47">
        <v>44961</v>
      </c>
      <c r="C241" s="35" t="s">
        <v>28</v>
      </c>
      <c r="D241" s="36">
        <v>26</v>
      </c>
      <c r="E241" s="35" t="s">
        <v>25</v>
      </c>
      <c r="F241" s="36">
        <v>24</v>
      </c>
      <c r="G241" s="35"/>
      <c r="H241" s="37" t="s">
        <v>328</v>
      </c>
      <c r="I241" s="48" t="s">
        <v>329</v>
      </c>
    </row>
    <row r="242" spans="1:9" x14ac:dyDescent="0.3">
      <c r="A242" s="33">
        <v>340</v>
      </c>
      <c r="B242" s="34">
        <v>44966</v>
      </c>
      <c r="C242" s="35" t="s">
        <v>17</v>
      </c>
      <c r="D242" s="36">
        <v>24</v>
      </c>
      <c r="E242" s="35" t="s">
        <v>24</v>
      </c>
      <c r="F242" s="36">
        <v>21</v>
      </c>
      <c r="G242" s="35" t="s">
        <v>344</v>
      </c>
      <c r="H242" s="37" t="s">
        <v>354</v>
      </c>
    </row>
    <row r="243" spans="1:9" x14ac:dyDescent="0.3">
      <c r="A243" s="33">
        <v>341</v>
      </c>
      <c r="B243" s="34">
        <v>44968</v>
      </c>
      <c r="C243" s="35" t="s">
        <v>55</v>
      </c>
      <c r="D243" s="36">
        <v>33</v>
      </c>
      <c r="E243" s="35" t="s">
        <v>18</v>
      </c>
      <c r="F243" s="36">
        <v>13</v>
      </c>
      <c r="G243" s="35" t="s">
        <v>345</v>
      </c>
      <c r="H243" s="37" t="s">
        <v>355</v>
      </c>
    </row>
    <row r="244" spans="1:9" x14ac:dyDescent="0.3">
      <c r="A244" s="33">
        <v>342</v>
      </c>
      <c r="B244" s="34">
        <v>44968</v>
      </c>
      <c r="C244" s="35" t="s">
        <v>15</v>
      </c>
      <c r="D244" s="36">
        <v>20</v>
      </c>
      <c r="E244" s="35" t="s">
        <v>21</v>
      </c>
      <c r="F244" s="36">
        <v>17</v>
      </c>
      <c r="G244" s="35" t="s">
        <v>346</v>
      </c>
      <c r="H244" s="37" t="s">
        <v>356</v>
      </c>
    </row>
    <row r="245" spans="1:9" x14ac:dyDescent="0.3">
      <c r="A245" s="33">
        <v>343</v>
      </c>
      <c r="B245" s="34">
        <v>44964</v>
      </c>
      <c r="C245" s="35" t="s">
        <v>56</v>
      </c>
      <c r="D245" s="36">
        <v>37</v>
      </c>
      <c r="E245" s="35" t="s">
        <v>50</v>
      </c>
      <c r="F245" s="36">
        <v>7</v>
      </c>
      <c r="G245" s="35" t="s">
        <v>347</v>
      </c>
      <c r="H245" s="37" t="s">
        <v>357</v>
      </c>
    </row>
    <row r="246" spans="1:9" x14ac:dyDescent="0.3">
      <c r="A246" s="33">
        <v>344</v>
      </c>
      <c r="B246" s="34">
        <v>44975</v>
      </c>
      <c r="C246" s="35" t="s">
        <v>48</v>
      </c>
      <c r="D246" s="36">
        <v>32</v>
      </c>
      <c r="E246" s="35" t="s">
        <v>55</v>
      </c>
      <c r="F246" s="36">
        <v>18</v>
      </c>
      <c r="G246" s="35" t="s">
        <v>348</v>
      </c>
      <c r="H246" s="37" t="s">
        <v>358</v>
      </c>
    </row>
    <row r="247" spans="1:9" x14ac:dyDescent="0.3">
      <c r="A247" s="33">
        <v>345</v>
      </c>
      <c r="B247" s="34">
        <v>44972</v>
      </c>
      <c r="C247" s="35" t="s">
        <v>17</v>
      </c>
      <c r="D247" s="36">
        <v>26</v>
      </c>
      <c r="E247" s="35" t="s">
        <v>47</v>
      </c>
      <c r="F247" s="36">
        <v>23</v>
      </c>
      <c r="G247" s="35" t="s">
        <v>349</v>
      </c>
      <c r="H247" s="37" t="s">
        <v>359</v>
      </c>
    </row>
    <row r="248" spans="1:9" x14ac:dyDescent="0.3">
      <c r="A248" s="33">
        <v>346</v>
      </c>
      <c r="B248" s="34">
        <v>44972</v>
      </c>
      <c r="C248" s="35" t="s">
        <v>15</v>
      </c>
      <c r="D248" s="36">
        <v>24</v>
      </c>
      <c r="E248" s="35" t="s">
        <v>23</v>
      </c>
      <c r="F248" s="36">
        <v>10</v>
      </c>
      <c r="G248" s="35" t="s">
        <v>362</v>
      </c>
      <c r="H248" s="37" t="s">
        <v>360</v>
      </c>
    </row>
    <row r="249" spans="1:9" x14ac:dyDescent="0.3">
      <c r="A249" s="33">
        <v>347</v>
      </c>
      <c r="B249" s="34">
        <v>44972</v>
      </c>
      <c r="C249" s="35" t="s">
        <v>14</v>
      </c>
      <c r="D249" s="36">
        <v>40</v>
      </c>
      <c r="E249" s="35" t="s">
        <v>56</v>
      </c>
      <c r="F249" s="36">
        <v>13</v>
      </c>
      <c r="G249" s="35" t="s">
        <v>350</v>
      </c>
      <c r="H249" s="37" t="s">
        <v>361</v>
      </c>
    </row>
    <row r="250" spans="1:9" x14ac:dyDescent="0.3">
      <c r="A250" s="33">
        <v>348</v>
      </c>
      <c r="B250" s="34">
        <v>44978</v>
      </c>
      <c r="C250" s="35" t="s">
        <v>48</v>
      </c>
      <c r="D250" s="36">
        <v>20</v>
      </c>
      <c r="E250" s="35" t="s">
        <v>17</v>
      </c>
      <c r="F250" s="36">
        <v>3</v>
      </c>
      <c r="G250" s="35" t="s">
        <v>351</v>
      </c>
      <c r="H250" s="37" t="s">
        <v>364</v>
      </c>
    </row>
    <row r="251" spans="1:9" x14ac:dyDescent="0.3">
      <c r="A251" s="33">
        <v>349</v>
      </c>
      <c r="B251" s="34">
        <v>44978</v>
      </c>
      <c r="C251" s="35" t="s">
        <v>14</v>
      </c>
      <c r="D251" s="36">
        <v>22</v>
      </c>
      <c r="E251" s="35" t="s">
        <v>15</v>
      </c>
      <c r="F251" s="36">
        <v>10</v>
      </c>
      <c r="G251" s="35" t="s">
        <v>352</v>
      </c>
      <c r="H251" s="37" t="s">
        <v>363</v>
      </c>
    </row>
    <row r="252" spans="1:9" x14ac:dyDescent="0.3">
      <c r="A252" s="33">
        <v>350</v>
      </c>
      <c r="B252" s="34">
        <v>44983</v>
      </c>
      <c r="C252" s="35" t="s">
        <v>14</v>
      </c>
      <c r="D252" s="36">
        <v>18</v>
      </c>
      <c r="E252" s="35" t="s">
        <v>48</v>
      </c>
      <c r="F252" s="36">
        <v>3</v>
      </c>
      <c r="G252" s="35" t="s">
        <v>353</v>
      </c>
      <c r="H252" s="37" t="s">
        <v>365</v>
      </c>
      <c r="I252" s="48" t="s">
        <v>366</v>
      </c>
    </row>
    <row r="253" spans="1:9" x14ac:dyDescent="0.3">
      <c r="A253" s="36"/>
      <c r="B253" s="34"/>
      <c r="C253" s="35"/>
      <c r="D253" s="36"/>
      <c r="E253" s="35"/>
      <c r="F253" s="36"/>
      <c r="G253" s="35"/>
      <c r="H253" s="37"/>
    </row>
    <row r="254" spans="1:9" x14ac:dyDescent="0.3">
      <c r="A254" s="36"/>
      <c r="B254" s="34"/>
      <c r="C254" s="35"/>
      <c r="D254" s="36"/>
      <c r="E254" s="35"/>
      <c r="F254" s="36"/>
      <c r="G254" s="35"/>
      <c r="H254" s="37"/>
    </row>
    <row r="255" spans="1:9" x14ac:dyDescent="0.3">
      <c r="A255" s="36"/>
      <c r="B255" s="34"/>
      <c r="C255" s="35"/>
      <c r="D255" s="36"/>
      <c r="E255" s="35"/>
      <c r="F255" s="36"/>
      <c r="G255" s="35"/>
      <c r="H255" s="37"/>
    </row>
    <row r="256" spans="1:9" x14ac:dyDescent="0.3">
      <c r="A256" s="36"/>
      <c r="B256" s="34"/>
      <c r="C256" s="35"/>
      <c r="D256" s="36"/>
      <c r="E256" s="35"/>
      <c r="F256" s="36"/>
      <c r="G256" s="35"/>
      <c r="H256" s="37"/>
    </row>
    <row r="257" spans="1:8" x14ac:dyDescent="0.3">
      <c r="A257" s="36"/>
      <c r="B257" s="34"/>
      <c r="C257" s="35"/>
      <c r="D257" s="36"/>
      <c r="E257" s="35"/>
      <c r="F257" s="36"/>
      <c r="G257" s="35"/>
      <c r="H257" s="37"/>
    </row>
    <row r="258" spans="1:8" x14ac:dyDescent="0.3">
      <c r="A258" s="36"/>
      <c r="B258" s="34"/>
      <c r="C258" s="35"/>
      <c r="D258" s="36"/>
      <c r="E258" s="35"/>
      <c r="F258" s="36"/>
      <c r="G258" s="35"/>
      <c r="H258" s="37"/>
    </row>
    <row r="259" spans="1:8" x14ac:dyDescent="0.3">
      <c r="A259" s="36"/>
      <c r="B259" s="34"/>
      <c r="C259" s="35"/>
      <c r="D259" s="36"/>
      <c r="E259" s="35"/>
      <c r="F259" s="36"/>
      <c r="G259" s="35"/>
      <c r="H259" s="37"/>
    </row>
    <row r="260" spans="1:8" x14ac:dyDescent="0.3">
      <c r="A260" s="36"/>
      <c r="B260" s="34"/>
      <c r="C260" s="35"/>
      <c r="D260" s="36"/>
      <c r="E260" s="35"/>
      <c r="F260" s="36"/>
      <c r="G260" s="35"/>
      <c r="H260" s="37"/>
    </row>
    <row r="261" spans="1:8" x14ac:dyDescent="0.3">
      <c r="A261" s="36"/>
      <c r="B261" s="34"/>
      <c r="C261" s="35"/>
      <c r="D261" s="36"/>
      <c r="E261" s="35"/>
      <c r="F261" s="36"/>
      <c r="G261" s="35"/>
      <c r="H261" s="37"/>
    </row>
    <row r="262" spans="1:8" x14ac:dyDescent="0.3">
      <c r="A262" s="36"/>
      <c r="B262" s="34"/>
      <c r="C262" s="35"/>
      <c r="D262" s="36"/>
      <c r="E262" s="35"/>
      <c r="F262" s="36"/>
      <c r="G262" s="35"/>
      <c r="H262" s="37"/>
    </row>
    <row r="263" spans="1:8" x14ac:dyDescent="0.3">
      <c r="A263" s="36"/>
      <c r="B263" s="34"/>
      <c r="C263" s="35"/>
      <c r="D263" s="36"/>
      <c r="E263" s="35"/>
      <c r="F263" s="36"/>
      <c r="G263" s="35"/>
      <c r="H263" s="37"/>
    </row>
    <row r="264" spans="1:8" x14ac:dyDescent="0.3">
      <c r="A264" s="36"/>
      <c r="B264" s="34"/>
      <c r="C264" s="35"/>
      <c r="D264" s="36"/>
      <c r="E264" s="35"/>
      <c r="F264" s="36"/>
      <c r="G264" s="35"/>
      <c r="H264" s="37"/>
    </row>
    <row r="265" spans="1:8" x14ac:dyDescent="0.3">
      <c r="A265" s="36"/>
      <c r="B265" s="34"/>
      <c r="C265" s="35"/>
      <c r="D265" s="36"/>
      <c r="E265" s="35"/>
      <c r="F265" s="36"/>
      <c r="G265" s="35"/>
      <c r="H265" s="37"/>
    </row>
    <row r="266" spans="1:8" x14ac:dyDescent="0.3">
      <c r="A266" s="36"/>
      <c r="B266" s="34"/>
      <c r="C266" s="35"/>
      <c r="D266" s="36"/>
      <c r="E266" s="35"/>
      <c r="F266" s="36"/>
      <c r="G266" s="35"/>
      <c r="H266" s="37"/>
    </row>
    <row r="267" spans="1:8" x14ac:dyDescent="0.3">
      <c r="A267" s="36"/>
      <c r="B267" s="34"/>
      <c r="C267" s="35"/>
      <c r="D267" s="36"/>
      <c r="E267" s="35"/>
      <c r="F267" s="36"/>
      <c r="G267" s="35"/>
      <c r="H267" s="37"/>
    </row>
    <row r="268" spans="1:8" x14ac:dyDescent="0.3">
      <c r="A268" s="36"/>
      <c r="B268" s="34"/>
      <c r="C268" s="35"/>
      <c r="D268" s="36"/>
      <c r="E268" s="35"/>
      <c r="F268" s="36"/>
      <c r="G268" s="35"/>
      <c r="H268" s="37"/>
    </row>
    <row r="269" spans="1:8" x14ac:dyDescent="0.3">
      <c r="A269" s="36"/>
      <c r="B269" s="34"/>
      <c r="C269" s="35"/>
      <c r="D269" s="36"/>
      <c r="E269" s="35"/>
      <c r="F269" s="36"/>
      <c r="G269" s="35"/>
      <c r="H269" s="37"/>
    </row>
    <row r="270" spans="1:8" x14ac:dyDescent="0.3">
      <c r="A270" s="36"/>
      <c r="B270" s="34"/>
      <c r="C270" s="35"/>
      <c r="D270" s="36"/>
      <c r="E270" s="35"/>
      <c r="F270" s="36"/>
      <c r="G270" s="35"/>
      <c r="H270" s="37"/>
    </row>
    <row r="271" spans="1:8" x14ac:dyDescent="0.3">
      <c r="A271" s="36"/>
      <c r="B271" s="34"/>
      <c r="C271" s="35"/>
      <c r="D271" s="36"/>
      <c r="E271" s="35"/>
      <c r="F271" s="36"/>
      <c r="G271" s="35"/>
      <c r="H271" s="37"/>
    </row>
    <row r="272" spans="1:8" x14ac:dyDescent="0.3">
      <c r="A272" s="36"/>
      <c r="B272" s="34"/>
      <c r="C272" s="35"/>
      <c r="D272" s="36"/>
      <c r="E272" s="35"/>
      <c r="F272" s="36"/>
      <c r="G272" s="35"/>
      <c r="H272" s="37"/>
    </row>
    <row r="273" spans="1:8" x14ac:dyDescent="0.3">
      <c r="A273" s="36"/>
      <c r="B273" s="34"/>
      <c r="C273" s="35"/>
      <c r="D273" s="36"/>
      <c r="E273" s="35"/>
      <c r="F273" s="36"/>
      <c r="G273" s="35"/>
      <c r="H273" s="37"/>
    </row>
    <row r="274" spans="1:8" x14ac:dyDescent="0.3">
      <c r="A274" s="36"/>
      <c r="B274" s="34"/>
      <c r="C274" s="35"/>
      <c r="D274" s="36"/>
      <c r="E274" s="35"/>
      <c r="F274" s="36"/>
      <c r="G274" s="35"/>
      <c r="H274" s="37"/>
    </row>
    <row r="275" spans="1:8" x14ac:dyDescent="0.3">
      <c r="A275" s="36"/>
      <c r="B275" s="34"/>
      <c r="C275" s="35"/>
      <c r="D275" s="36"/>
      <c r="E275" s="35"/>
      <c r="F275" s="36"/>
      <c r="G275" s="35"/>
      <c r="H275" s="37"/>
    </row>
    <row r="276" spans="1:8" x14ac:dyDescent="0.3">
      <c r="A276" s="36"/>
      <c r="B276" s="34"/>
      <c r="C276" s="35"/>
      <c r="D276" s="36"/>
      <c r="E276" s="35"/>
      <c r="F276" s="36"/>
      <c r="G276" s="35"/>
      <c r="H276" s="37"/>
    </row>
    <row r="277" spans="1:8" x14ac:dyDescent="0.3">
      <c r="A277" s="36"/>
      <c r="B277" s="34"/>
      <c r="C277" s="35"/>
      <c r="D277" s="36"/>
      <c r="E277" s="35"/>
      <c r="F277" s="36"/>
      <c r="G277" s="35"/>
      <c r="H277" s="37"/>
    </row>
    <row r="278" spans="1:8" x14ac:dyDescent="0.3">
      <c r="A278" s="36"/>
      <c r="B278" s="34"/>
      <c r="C278" s="35"/>
      <c r="D278" s="36"/>
      <c r="E278" s="35"/>
      <c r="F278" s="36"/>
      <c r="G278" s="35"/>
      <c r="H278" s="37"/>
    </row>
    <row r="279" spans="1:8" x14ac:dyDescent="0.3">
      <c r="A279" s="36"/>
      <c r="B279" s="34"/>
      <c r="C279" s="35"/>
      <c r="D279" s="36"/>
      <c r="E279" s="35"/>
      <c r="F279" s="36"/>
      <c r="G279" s="35"/>
      <c r="H279" s="37"/>
    </row>
    <row r="280" spans="1:8" x14ac:dyDescent="0.3">
      <c r="A280" s="36"/>
      <c r="B280" s="34"/>
      <c r="C280" s="35"/>
      <c r="D280" s="36"/>
      <c r="E280" s="35"/>
      <c r="F280" s="36"/>
      <c r="G280" s="35"/>
      <c r="H280" s="37"/>
    </row>
    <row r="281" spans="1:8" x14ac:dyDescent="0.3">
      <c r="A281" s="36"/>
      <c r="B281" s="34"/>
      <c r="C281" s="35"/>
      <c r="D281" s="36"/>
      <c r="E281" s="35"/>
      <c r="F281" s="36"/>
      <c r="G281" s="35"/>
      <c r="H281" s="37"/>
    </row>
    <row r="282" spans="1:8" x14ac:dyDescent="0.3">
      <c r="A282" s="36"/>
      <c r="B282" s="34"/>
      <c r="C282" s="35"/>
      <c r="D282" s="36"/>
      <c r="E282" s="35"/>
      <c r="F282" s="36"/>
      <c r="G282" s="35"/>
      <c r="H282" s="37"/>
    </row>
    <row r="283" spans="1:8" x14ac:dyDescent="0.3">
      <c r="A283" s="36"/>
      <c r="B283" s="34"/>
      <c r="C283" s="35"/>
      <c r="D283" s="36"/>
      <c r="E283" s="35"/>
      <c r="F283" s="36"/>
      <c r="G283" s="35"/>
      <c r="H283" s="37"/>
    </row>
    <row r="284" spans="1:8" x14ac:dyDescent="0.3">
      <c r="A284" s="36"/>
      <c r="B284" s="34"/>
      <c r="C284" s="35"/>
      <c r="D284" s="36"/>
      <c r="E284" s="35"/>
      <c r="F284" s="36"/>
      <c r="G284" s="35"/>
      <c r="H284" s="37"/>
    </row>
    <row r="285" spans="1:8" x14ac:dyDescent="0.3">
      <c r="A285" s="36"/>
      <c r="B285" s="34"/>
      <c r="C285" s="35"/>
      <c r="D285" s="36"/>
      <c r="E285" s="35"/>
      <c r="F285" s="36"/>
      <c r="G285" s="35"/>
      <c r="H285" s="37"/>
    </row>
    <row r="286" spans="1:8" x14ac:dyDescent="0.3">
      <c r="A286" s="36"/>
      <c r="B286" s="34"/>
      <c r="C286" s="35"/>
      <c r="D286" s="36"/>
      <c r="E286" s="35"/>
      <c r="F286" s="36"/>
      <c r="G286" s="35"/>
      <c r="H286" s="37"/>
    </row>
    <row r="287" spans="1:8" x14ac:dyDescent="0.3">
      <c r="A287" s="36"/>
      <c r="B287" s="34"/>
      <c r="C287" s="35"/>
      <c r="D287" s="36"/>
      <c r="E287" s="35"/>
      <c r="F287" s="36"/>
      <c r="G287" s="35"/>
      <c r="H287" s="37"/>
    </row>
    <row r="288" spans="1:8" x14ac:dyDescent="0.3">
      <c r="A288" s="36"/>
      <c r="B288" s="34"/>
      <c r="C288" s="35"/>
      <c r="D288" s="36"/>
      <c r="E288" s="35"/>
      <c r="F288" s="36"/>
      <c r="G288" s="35"/>
      <c r="H288" s="37"/>
    </row>
    <row r="289" spans="1:8" x14ac:dyDescent="0.3">
      <c r="A289" s="36"/>
      <c r="B289" s="34"/>
      <c r="C289" s="35"/>
      <c r="D289" s="36"/>
      <c r="E289" s="35"/>
      <c r="F289" s="36"/>
      <c r="G289" s="35"/>
      <c r="H289" s="37"/>
    </row>
    <row r="290" spans="1:8" x14ac:dyDescent="0.3">
      <c r="A290" s="36"/>
      <c r="B290" s="34"/>
      <c r="C290" s="35"/>
      <c r="D290" s="36"/>
      <c r="E290" s="35"/>
      <c r="F290" s="36"/>
      <c r="G290" s="35"/>
      <c r="H290" s="37"/>
    </row>
    <row r="291" spans="1:8" x14ac:dyDescent="0.3">
      <c r="A291" s="36"/>
      <c r="B291" s="34"/>
      <c r="C291" s="35"/>
      <c r="D291" s="36"/>
      <c r="E291" s="35"/>
      <c r="F291" s="36"/>
      <c r="G291" s="35"/>
      <c r="H291" s="37"/>
    </row>
    <row r="292" spans="1:8" x14ac:dyDescent="0.3">
      <c r="A292" s="36"/>
      <c r="B292" s="34"/>
      <c r="C292" s="35"/>
      <c r="D292" s="36"/>
      <c r="E292" s="35"/>
      <c r="F292" s="36"/>
      <c r="G292" s="35"/>
      <c r="H292" s="37"/>
    </row>
    <row r="293" spans="1:8" x14ac:dyDescent="0.3">
      <c r="A293" s="36"/>
      <c r="B293" s="34"/>
      <c r="C293" s="35"/>
      <c r="D293" s="36"/>
      <c r="E293" s="35"/>
      <c r="F293" s="36"/>
      <c r="G293" s="35"/>
      <c r="H293" s="37"/>
    </row>
    <row r="294" spans="1:8" x14ac:dyDescent="0.3">
      <c r="A294" s="36"/>
      <c r="B294" s="34"/>
      <c r="C294" s="35"/>
      <c r="D294" s="36"/>
      <c r="E294" s="35"/>
      <c r="F294" s="36"/>
      <c r="G294" s="35"/>
      <c r="H294" s="37"/>
    </row>
    <row r="295" spans="1:8" x14ac:dyDescent="0.3">
      <c r="A295" s="36"/>
      <c r="B295" s="34"/>
      <c r="C295" s="35"/>
      <c r="D295" s="36"/>
      <c r="E295" s="35"/>
      <c r="F295" s="36"/>
      <c r="G295" s="35"/>
      <c r="H295" s="37"/>
    </row>
    <row r="296" spans="1:8" x14ac:dyDescent="0.3">
      <c r="A296" s="36"/>
      <c r="B296" s="34"/>
      <c r="C296" s="35"/>
      <c r="D296" s="36"/>
      <c r="E296" s="35"/>
      <c r="F296" s="36"/>
      <c r="G296" s="35"/>
      <c r="H296" s="37"/>
    </row>
    <row r="297" spans="1:8" x14ac:dyDescent="0.3">
      <c r="A297" s="36"/>
      <c r="B297" s="34"/>
      <c r="C297" s="35"/>
      <c r="D297" s="36"/>
      <c r="E297" s="35"/>
      <c r="F297" s="36"/>
      <c r="G297" s="35"/>
      <c r="H297" s="37"/>
    </row>
    <row r="298" spans="1:8" x14ac:dyDescent="0.3">
      <c r="A298" s="36"/>
      <c r="B298" s="34"/>
      <c r="C298" s="35"/>
      <c r="D298" s="36"/>
      <c r="E298" s="35"/>
      <c r="F298" s="36"/>
      <c r="G298" s="35"/>
      <c r="H298" s="37"/>
    </row>
    <row r="299" spans="1:8" x14ac:dyDescent="0.3">
      <c r="A299" s="36"/>
      <c r="B299" s="34"/>
      <c r="C299" s="35"/>
      <c r="D299" s="36"/>
      <c r="E299" s="35"/>
      <c r="F299" s="36"/>
      <c r="G299" s="35"/>
      <c r="H299" s="37"/>
    </row>
    <row r="300" spans="1:8" x14ac:dyDescent="0.3">
      <c r="A300" s="36"/>
      <c r="B300" s="34"/>
      <c r="C300" s="35"/>
      <c r="D300" s="36"/>
      <c r="E300" s="35"/>
      <c r="F300" s="36"/>
      <c r="G300" s="35"/>
      <c r="H300" s="37"/>
    </row>
    <row r="301" spans="1:8" x14ac:dyDescent="0.3">
      <c r="A301" s="36"/>
      <c r="B301" s="34"/>
      <c r="C301" s="35"/>
      <c r="D301" s="36"/>
      <c r="E301" s="35"/>
      <c r="F301" s="36"/>
      <c r="G301" s="35"/>
      <c r="H301" s="37"/>
    </row>
    <row r="302" spans="1:8" x14ac:dyDescent="0.3">
      <c r="A302" s="36"/>
      <c r="B302" s="34"/>
      <c r="C302" s="35"/>
      <c r="D302" s="36"/>
      <c r="E302" s="35"/>
      <c r="F302" s="36"/>
      <c r="G302" s="35"/>
      <c r="H302" s="37"/>
    </row>
    <row r="303" spans="1:8" x14ac:dyDescent="0.3">
      <c r="A303" s="36"/>
      <c r="B303" s="34"/>
      <c r="C303" s="35"/>
      <c r="D303" s="36"/>
      <c r="E303" s="35"/>
      <c r="F303" s="36"/>
      <c r="G303" s="35"/>
      <c r="H303" s="37"/>
    </row>
    <row r="304" spans="1:8" x14ac:dyDescent="0.3">
      <c r="A304" s="36"/>
      <c r="B304" s="34"/>
      <c r="C304" s="35"/>
      <c r="D304" s="36"/>
      <c r="E304" s="35"/>
      <c r="F304" s="36"/>
      <c r="G304" s="35"/>
      <c r="H304" s="37"/>
    </row>
    <row r="305" spans="1:8" x14ac:dyDescent="0.3">
      <c r="A305" s="36"/>
      <c r="B305" s="34"/>
      <c r="C305" s="35"/>
      <c r="D305" s="36"/>
      <c r="E305" s="35"/>
      <c r="F305" s="36"/>
      <c r="G305" s="35"/>
      <c r="H305" s="37"/>
    </row>
    <row r="306" spans="1:8" x14ac:dyDescent="0.3">
      <c r="A306" s="36"/>
      <c r="B306" s="34"/>
      <c r="C306" s="35"/>
      <c r="D306" s="36"/>
      <c r="E306" s="35"/>
      <c r="F306" s="36"/>
      <c r="G306" s="35"/>
      <c r="H306" s="37"/>
    </row>
    <row r="307" spans="1:8" x14ac:dyDescent="0.3">
      <c r="A307" s="36"/>
      <c r="B307" s="34"/>
      <c r="C307" s="35"/>
      <c r="D307" s="36"/>
      <c r="E307" s="35"/>
      <c r="F307" s="36"/>
      <c r="G307" s="35"/>
      <c r="H307" s="37"/>
    </row>
    <row r="308" spans="1:8" x14ac:dyDescent="0.3">
      <c r="A308" s="36"/>
      <c r="B308" s="34"/>
      <c r="C308" s="35"/>
      <c r="D308" s="36"/>
      <c r="E308" s="35"/>
      <c r="F308" s="36"/>
      <c r="G308" s="35"/>
      <c r="H308" s="37"/>
    </row>
    <row r="309" spans="1:8" x14ac:dyDescent="0.3">
      <c r="A309" s="36"/>
      <c r="B309" s="34"/>
      <c r="C309" s="35"/>
      <c r="D309" s="36"/>
      <c r="E309" s="35"/>
      <c r="F309" s="36"/>
      <c r="G309" s="35"/>
      <c r="H309" s="37"/>
    </row>
    <row r="310" spans="1:8" x14ac:dyDescent="0.3">
      <c r="A310" s="36"/>
      <c r="B310" s="34"/>
      <c r="C310" s="35"/>
      <c r="D310" s="36"/>
      <c r="E310" s="35"/>
      <c r="F310" s="36"/>
      <c r="G310" s="35"/>
      <c r="H310" s="37"/>
    </row>
    <row r="311" spans="1:8" x14ac:dyDescent="0.3">
      <c r="A311" s="41"/>
      <c r="B311" s="42"/>
      <c r="C311" s="35"/>
      <c r="D311" s="36"/>
      <c r="E311" s="35"/>
      <c r="F311" s="36"/>
      <c r="G311" s="35"/>
      <c r="H311" s="37"/>
    </row>
    <row r="312" spans="1:8" x14ac:dyDescent="0.3">
      <c r="A312" s="41"/>
      <c r="B312" s="42"/>
      <c r="C312" s="35"/>
      <c r="D312" s="36"/>
      <c r="E312" s="35"/>
      <c r="F312" s="36"/>
      <c r="G312" s="35"/>
      <c r="H312" s="37"/>
    </row>
    <row r="313" spans="1:8" x14ac:dyDescent="0.3">
      <c r="A313" s="41"/>
      <c r="B313" s="42"/>
      <c r="C313" s="35"/>
      <c r="D313" s="36"/>
      <c r="E313" s="35"/>
      <c r="F313" s="36"/>
      <c r="G313" s="35"/>
      <c r="H313" s="37"/>
    </row>
    <row r="314" spans="1:8" x14ac:dyDescent="0.3">
      <c r="A314" s="41"/>
      <c r="B314" s="42"/>
      <c r="C314" s="35"/>
      <c r="D314" s="36"/>
      <c r="E314" s="35"/>
      <c r="F314" s="36"/>
      <c r="G314" s="35"/>
      <c r="H314" s="37"/>
    </row>
    <row r="315" spans="1:8" x14ac:dyDescent="0.3">
      <c r="A315" s="41"/>
      <c r="B315" s="42"/>
      <c r="C315" s="35"/>
      <c r="D315" s="36"/>
      <c r="E315" s="35"/>
      <c r="F315" s="36"/>
      <c r="G315" s="35"/>
      <c r="H315" s="37"/>
    </row>
    <row r="316" spans="1:8" x14ac:dyDescent="0.3">
      <c r="A316" s="41"/>
      <c r="B316" s="42"/>
      <c r="C316" s="35"/>
      <c r="D316" s="36"/>
      <c r="E316" s="35"/>
      <c r="F316" s="36"/>
      <c r="G316" s="35"/>
      <c r="H316" s="37"/>
    </row>
    <row r="317" spans="1:8" x14ac:dyDescent="0.3">
      <c r="A317" s="41"/>
      <c r="B317" s="42"/>
      <c r="C317" s="35"/>
      <c r="D317" s="36"/>
      <c r="E317" s="35"/>
      <c r="F317" s="36"/>
      <c r="G317" s="35"/>
      <c r="H317" s="37"/>
    </row>
    <row r="318" spans="1:8" x14ac:dyDescent="0.3">
      <c r="A318" s="41"/>
      <c r="B318" s="42"/>
      <c r="C318" s="35"/>
      <c r="D318" s="36"/>
      <c r="E318" s="35"/>
      <c r="F318" s="36"/>
      <c r="G318" s="35"/>
      <c r="H318" s="37"/>
    </row>
    <row r="319" spans="1:8" x14ac:dyDescent="0.3">
      <c r="A319" s="41"/>
      <c r="B319" s="42"/>
      <c r="C319" s="35"/>
      <c r="D319" s="36"/>
      <c r="E319" s="35"/>
      <c r="F319" s="36"/>
      <c r="G319" s="35"/>
      <c r="H319" s="37"/>
    </row>
    <row r="320" spans="1:8" x14ac:dyDescent="0.3">
      <c r="A320" s="41"/>
      <c r="B320" s="42"/>
      <c r="C320" s="35"/>
      <c r="D320" s="36"/>
      <c r="E320" s="35"/>
      <c r="F320" s="36"/>
      <c r="G320" s="35"/>
      <c r="H320" s="37"/>
    </row>
    <row r="321" spans="1:8" x14ac:dyDescent="0.3">
      <c r="A321" s="41"/>
      <c r="B321" s="42"/>
      <c r="C321" s="35"/>
      <c r="D321" s="36"/>
      <c r="E321" s="35"/>
      <c r="F321" s="36"/>
      <c r="G321" s="35"/>
      <c r="H321" s="37"/>
    </row>
    <row r="322" spans="1:8" x14ac:dyDescent="0.3">
      <c r="A322" s="41"/>
      <c r="B322" s="42"/>
      <c r="C322" s="35"/>
      <c r="D322" s="36"/>
      <c r="E322" s="35"/>
      <c r="F322" s="36"/>
      <c r="G322" s="35"/>
      <c r="H322" s="37"/>
    </row>
    <row r="323" spans="1:8" x14ac:dyDescent="0.3">
      <c r="A323" s="41"/>
      <c r="B323" s="42"/>
      <c r="C323" s="35"/>
      <c r="D323" s="36"/>
      <c r="E323" s="35"/>
      <c r="F323" s="36"/>
      <c r="G323" s="35"/>
      <c r="H323" s="37"/>
    </row>
    <row r="324" spans="1:8" x14ac:dyDescent="0.3">
      <c r="A324" s="41"/>
      <c r="B324" s="42"/>
      <c r="C324" s="35"/>
      <c r="D324" s="36"/>
      <c r="E324" s="35"/>
      <c r="F324" s="36"/>
      <c r="G324" s="35"/>
      <c r="H324" s="37"/>
    </row>
    <row r="325" spans="1:8" x14ac:dyDescent="0.3">
      <c r="A325" s="41"/>
      <c r="B325" s="42"/>
      <c r="C325" s="35"/>
      <c r="D325" s="36"/>
      <c r="E325" s="35"/>
      <c r="F325" s="36"/>
      <c r="G325" s="35"/>
      <c r="H325" s="37"/>
    </row>
    <row r="326" spans="1:8" x14ac:dyDescent="0.3">
      <c r="A326" s="41"/>
      <c r="B326" s="42"/>
      <c r="C326" s="35"/>
      <c r="D326" s="36"/>
      <c r="E326" s="35"/>
      <c r="F326" s="36"/>
      <c r="G326" s="35"/>
      <c r="H326" s="37"/>
    </row>
    <row r="327" spans="1:8" x14ac:dyDescent="0.3">
      <c r="A327" s="41"/>
      <c r="B327" s="42"/>
      <c r="C327" s="35"/>
      <c r="D327" s="36"/>
      <c r="E327" s="35"/>
      <c r="F327" s="36"/>
      <c r="G327" s="35"/>
      <c r="H327" s="37"/>
    </row>
    <row r="328" spans="1:8" x14ac:dyDescent="0.3">
      <c r="A328" s="41"/>
      <c r="B328" s="42"/>
      <c r="C328" s="35"/>
      <c r="D328" s="36"/>
      <c r="E328" s="35"/>
      <c r="F328" s="36"/>
      <c r="G328" s="35"/>
      <c r="H328" s="37"/>
    </row>
    <row r="329" spans="1:8" x14ac:dyDescent="0.3">
      <c r="A329" s="41"/>
      <c r="B329" s="42"/>
      <c r="C329" s="35"/>
      <c r="D329" s="36"/>
      <c r="E329" s="35"/>
      <c r="F329" s="36"/>
      <c r="G329" s="35"/>
      <c r="H329" s="37"/>
    </row>
    <row r="330" spans="1:8" x14ac:dyDescent="0.3">
      <c r="A330" s="41"/>
      <c r="B330" s="42"/>
      <c r="C330" s="35"/>
      <c r="D330" s="36"/>
      <c r="E330" s="35"/>
      <c r="F330" s="36"/>
      <c r="G330" s="35"/>
      <c r="H330" s="37"/>
    </row>
    <row r="331" spans="1:8" x14ac:dyDescent="0.3">
      <c r="A331" s="41"/>
      <c r="B331" s="42"/>
      <c r="C331" s="35"/>
      <c r="D331" s="36"/>
      <c r="E331" s="35"/>
      <c r="F331" s="36"/>
      <c r="G331" s="35"/>
      <c r="H331" s="37"/>
    </row>
    <row r="332" spans="1:8" x14ac:dyDescent="0.3">
      <c r="A332" s="41"/>
      <c r="B332" s="42"/>
      <c r="C332" s="35"/>
      <c r="D332" s="36"/>
      <c r="E332" s="35"/>
      <c r="F332" s="36"/>
      <c r="G332" s="35"/>
      <c r="H332" s="37"/>
    </row>
    <row r="333" spans="1:8" x14ac:dyDescent="0.3">
      <c r="A333" s="41"/>
      <c r="B333" s="42"/>
      <c r="C333" s="35"/>
      <c r="D333" s="36"/>
      <c r="E333" s="35"/>
      <c r="F333" s="36"/>
      <c r="G333" s="35"/>
      <c r="H333" s="37"/>
    </row>
    <row r="334" spans="1:8" x14ac:dyDescent="0.3">
      <c r="A334" s="41"/>
      <c r="B334" s="42"/>
      <c r="C334" s="35"/>
      <c r="D334" s="36"/>
      <c r="E334" s="35"/>
      <c r="F334" s="36"/>
      <c r="G334" s="35"/>
      <c r="H334" s="37"/>
    </row>
    <row r="335" spans="1:8" x14ac:dyDescent="0.3">
      <c r="A335" s="41"/>
      <c r="B335" s="42"/>
      <c r="C335" s="35"/>
      <c r="D335" s="36"/>
      <c r="E335" s="35"/>
      <c r="F335" s="36"/>
      <c r="G335" s="35"/>
      <c r="H335" s="37"/>
    </row>
    <row r="336" spans="1:8" x14ac:dyDescent="0.3">
      <c r="A336" s="41"/>
      <c r="B336" s="42"/>
      <c r="C336" s="35"/>
      <c r="D336" s="36"/>
      <c r="E336" s="35"/>
      <c r="F336" s="36"/>
      <c r="G336" s="35"/>
      <c r="H336" s="37"/>
    </row>
    <row r="337" spans="1:8" x14ac:dyDescent="0.3">
      <c r="A337" s="41"/>
      <c r="B337" s="42"/>
      <c r="C337" s="35"/>
      <c r="D337" s="36"/>
      <c r="E337" s="35"/>
      <c r="F337" s="36"/>
      <c r="G337" s="35"/>
      <c r="H337" s="37"/>
    </row>
    <row r="338" spans="1:8" x14ac:dyDescent="0.3">
      <c r="A338" s="41"/>
      <c r="B338" s="42"/>
      <c r="C338" s="35"/>
      <c r="D338" s="36"/>
      <c r="E338" s="35"/>
      <c r="F338" s="36"/>
      <c r="G338" s="35"/>
      <c r="H338" s="37"/>
    </row>
    <row r="339" spans="1:8" x14ac:dyDescent="0.3">
      <c r="A339" s="41"/>
      <c r="B339" s="42"/>
      <c r="C339" s="35"/>
      <c r="D339" s="36"/>
      <c r="E339" s="35"/>
      <c r="F339" s="36"/>
      <c r="G339" s="35"/>
      <c r="H339" s="37"/>
    </row>
    <row r="340" spans="1:8" x14ac:dyDescent="0.3">
      <c r="A340" s="41"/>
      <c r="B340" s="42"/>
      <c r="C340" s="35"/>
      <c r="D340" s="36"/>
      <c r="E340" s="35"/>
      <c r="F340" s="36"/>
      <c r="G340" s="35"/>
      <c r="H340" s="37"/>
    </row>
    <row r="341" spans="1:8" x14ac:dyDescent="0.3">
      <c r="A341" s="41"/>
      <c r="B341" s="42"/>
      <c r="C341" s="35"/>
      <c r="D341" s="36"/>
      <c r="E341" s="35"/>
      <c r="F341" s="36"/>
      <c r="G341" s="35"/>
      <c r="H341" s="37"/>
    </row>
    <row r="342" spans="1:8" x14ac:dyDescent="0.3">
      <c r="A342" s="41"/>
      <c r="B342" s="42"/>
      <c r="C342" s="35"/>
      <c r="D342" s="36"/>
      <c r="E342" s="35"/>
      <c r="F342" s="36"/>
      <c r="G342" s="35"/>
      <c r="H342" s="37"/>
    </row>
    <row r="343" spans="1:8" x14ac:dyDescent="0.3">
      <c r="A343" s="41"/>
      <c r="B343" s="42"/>
      <c r="C343" s="35"/>
      <c r="D343" s="36"/>
      <c r="E343" s="35"/>
      <c r="F343" s="36"/>
      <c r="G343" s="35"/>
      <c r="H343" s="37"/>
    </row>
    <row r="344" spans="1:8" x14ac:dyDescent="0.3">
      <c r="A344" s="41"/>
      <c r="B344" s="42"/>
      <c r="C344" s="35"/>
      <c r="D344" s="36"/>
      <c r="E344" s="35"/>
      <c r="F344" s="36"/>
      <c r="G344" s="35"/>
      <c r="H344" s="37"/>
    </row>
    <row r="345" spans="1:8" x14ac:dyDescent="0.3">
      <c r="A345" s="41"/>
      <c r="B345" s="42"/>
      <c r="C345" s="35"/>
      <c r="D345" s="36"/>
      <c r="E345" s="35"/>
      <c r="F345" s="36"/>
      <c r="G345" s="35"/>
      <c r="H345" s="37"/>
    </row>
    <row r="346" spans="1:8" x14ac:dyDescent="0.3">
      <c r="A346" s="41"/>
      <c r="B346" s="42"/>
      <c r="C346" s="35"/>
      <c r="D346" s="36"/>
      <c r="E346" s="35"/>
      <c r="F346" s="36"/>
      <c r="G346" s="35"/>
      <c r="H346" s="37"/>
    </row>
    <row r="347" spans="1:8" x14ac:dyDescent="0.3">
      <c r="A347" s="41"/>
      <c r="B347" s="42"/>
      <c r="C347" s="35"/>
      <c r="D347" s="36"/>
      <c r="E347" s="35"/>
      <c r="F347" s="36"/>
      <c r="G347" s="35"/>
      <c r="H347" s="37"/>
    </row>
    <row r="348" spans="1:8" x14ac:dyDescent="0.3">
      <c r="A348" s="41"/>
      <c r="B348" s="42"/>
      <c r="C348" s="35"/>
      <c r="D348" s="36"/>
      <c r="E348" s="35"/>
      <c r="F348" s="36"/>
      <c r="G348" s="35"/>
      <c r="H348" s="37"/>
    </row>
    <row r="349" spans="1:8" x14ac:dyDescent="0.3">
      <c r="A349" s="41"/>
      <c r="B349" s="42"/>
      <c r="C349" s="35"/>
      <c r="D349" s="36"/>
      <c r="E349" s="35"/>
      <c r="F349" s="36"/>
      <c r="G349" s="35"/>
      <c r="H349" s="37"/>
    </row>
    <row r="350" spans="1:8" x14ac:dyDescent="0.3">
      <c r="A350" s="41"/>
      <c r="B350" s="42"/>
      <c r="C350" s="35"/>
      <c r="D350" s="36"/>
      <c r="E350" s="35"/>
      <c r="F350" s="36"/>
      <c r="G350" s="35"/>
      <c r="H350" s="37"/>
    </row>
    <row r="351" spans="1:8" x14ac:dyDescent="0.3">
      <c r="A351" s="41"/>
      <c r="B351" s="42"/>
      <c r="C351" s="35"/>
      <c r="D351" s="36"/>
      <c r="E351" s="35"/>
      <c r="F351" s="36"/>
      <c r="G351" s="35"/>
      <c r="H351" s="37"/>
    </row>
    <row r="352" spans="1:8" x14ac:dyDescent="0.3">
      <c r="A352" s="41"/>
      <c r="B352" s="42"/>
      <c r="C352" s="35"/>
      <c r="D352" s="36"/>
      <c r="E352" s="35"/>
      <c r="F352" s="36"/>
      <c r="G352" s="35"/>
      <c r="H352" s="37"/>
    </row>
    <row r="353" spans="1:8" x14ac:dyDescent="0.3">
      <c r="A353" s="41"/>
      <c r="B353" s="42"/>
      <c r="C353" s="35"/>
      <c r="D353" s="36"/>
      <c r="E353" s="35"/>
      <c r="F353" s="36"/>
      <c r="G353" s="35"/>
      <c r="H353" s="37"/>
    </row>
    <row r="354" spans="1:8" x14ac:dyDescent="0.3">
      <c r="A354" s="41"/>
      <c r="B354" s="42"/>
      <c r="C354" s="35"/>
      <c r="D354" s="36"/>
      <c r="E354" s="35"/>
      <c r="F354" s="36"/>
      <c r="G354" s="35"/>
      <c r="H354" s="37"/>
    </row>
    <row r="355" spans="1:8" x14ac:dyDescent="0.3">
      <c r="A355" s="41"/>
      <c r="B355" s="42"/>
      <c r="C355" s="35"/>
      <c r="D355" s="36"/>
      <c r="E355" s="35"/>
      <c r="F355" s="36"/>
      <c r="G355" s="35"/>
      <c r="H355" s="37"/>
    </row>
    <row r="356" spans="1:8" x14ac:dyDescent="0.3">
      <c r="A356" s="41"/>
      <c r="B356" s="42"/>
      <c r="C356" s="35"/>
      <c r="D356" s="36"/>
      <c r="E356" s="35"/>
      <c r="F356" s="36"/>
      <c r="G356" s="35"/>
      <c r="H356" s="37"/>
    </row>
    <row r="357" spans="1:8" x14ac:dyDescent="0.3">
      <c r="A357" s="41"/>
      <c r="B357" s="42"/>
      <c r="C357" s="35"/>
      <c r="D357" s="36"/>
      <c r="E357" s="35"/>
      <c r="F357" s="36"/>
      <c r="G357" s="35"/>
      <c r="H357" s="37"/>
    </row>
    <row r="358" spans="1:8" x14ac:dyDescent="0.3">
      <c r="A358" s="41"/>
      <c r="B358" s="42"/>
      <c r="C358" s="35"/>
      <c r="D358" s="36"/>
      <c r="E358" s="35"/>
      <c r="F358" s="36"/>
      <c r="G358" s="35"/>
      <c r="H358" s="37"/>
    </row>
    <row r="359" spans="1:8" x14ac:dyDescent="0.3">
      <c r="A359" s="41"/>
      <c r="B359" s="42"/>
      <c r="C359" s="35"/>
      <c r="D359" s="36"/>
      <c r="E359" s="35"/>
      <c r="F359" s="36"/>
      <c r="G359" s="35"/>
      <c r="H359" s="37"/>
    </row>
    <row r="360" spans="1:8" x14ac:dyDescent="0.3">
      <c r="A360" s="41"/>
      <c r="B360" s="42"/>
      <c r="C360" s="35"/>
      <c r="D360" s="36"/>
      <c r="E360" s="35"/>
      <c r="F360" s="36"/>
      <c r="G360" s="35"/>
      <c r="H360" s="37"/>
    </row>
    <row r="361" spans="1:8" x14ac:dyDescent="0.3">
      <c r="A361" s="41"/>
      <c r="B361" s="42"/>
      <c r="C361" s="35"/>
      <c r="D361" s="36"/>
      <c r="E361" s="35"/>
      <c r="F361" s="36"/>
      <c r="G361" s="35"/>
      <c r="H361" s="37"/>
    </row>
    <row r="362" spans="1:8" x14ac:dyDescent="0.3">
      <c r="A362" s="41"/>
      <c r="B362" s="42"/>
      <c r="C362" s="35"/>
      <c r="D362" s="36"/>
      <c r="E362" s="35"/>
      <c r="F362" s="36"/>
      <c r="G362" s="35"/>
      <c r="H362" s="37"/>
    </row>
    <row r="363" spans="1:8" x14ac:dyDescent="0.3">
      <c r="A363" s="41"/>
      <c r="B363" s="42"/>
      <c r="C363" s="35"/>
      <c r="D363" s="36"/>
      <c r="E363" s="35"/>
      <c r="F363" s="36"/>
      <c r="G363" s="35"/>
      <c r="H363" s="37"/>
    </row>
    <row r="364" spans="1:8" x14ac:dyDescent="0.3">
      <c r="A364" s="41"/>
      <c r="B364" s="42"/>
      <c r="C364" s="35"/>
      <c r="D364" s="36"/>
      <c r="E364" s="35"/>
      <c r="F364" s="36"/>
      <c r="G364" s="35"/>
      <c r="H364" s="37"/>
    </row>
    <row r="365" spans="1:8" x14ac:dyDescent="0.3">
      <c r="A365" s="41"/>
      <c r="B365" s="42"/>
      <c r="C365" s="35"/>
      <c r="D365" s="36"/>
      <c r="E365" s="35"/>
      <c r="F365" s="36"/>
      <c r="G365" s="35"/>
      <c r="H365" s="37"/>
    </row>
    <row r="366" spans="1:8" x14ac:dyDescent="0.3">
      <c r="A366" s="41"/>
      <c r="B366" s="42"/>
      <c r="C366" s="35"/>
      <c r="D366" s="36"/>
      <c r="E366" s="35"/>
      <c r="F366" s="36"/>
      <c r="G366" s="35"/>
      <c r="H366" s="37"/>
    </row>
    <row r="367" spans="1:8" x14ac:dyDescent="0.3">
      <c r="A367" s="41"/>
      <c r="B367" s="42"/>
      <c r="C367" s="35"/>
      <c r="D367" s="36"/>
      <c r="E367" s="35"/>
      <c r="F367" s="36"/>
      <c r="G367" s="35"/>
      <c r="H367" s="37"/>
    </row>
    <row r="368" spans="1:8" x14ac:dyDescent="0.3">
      <c r="A368" s="41"/>
      <c r="B368" s="42"/>
      <c r="C368" s="35"/>
      <c r="D368" s="36"/>
      <c r="E368" s="35"/>
      <c r="F368" s="36"/>
      <c r="G368" s="35"/>
      <c r="H368" s="37"/>
    </row>
    <row r="369" spans="1:8" x14ac:dyDescent="0.3">
      <c r="A369" s="41"/>
      <c r="B369" s="42"/>
      <c r="C369" s="35"/>
      <c r="D369" s="36"/>
      <c r="E369" s="35"/>
      <c r="F369" s="36"/>
      <c r="G369" s="35"/>
      <c r="H369" s="37"/>
    </row>
    <row r="370" spans="1:8" x14ac:dyDescent="0.3">
      <c r="A370" s="41"/>
      <c r="B370" s="42"/>
      <c r="C370" s="35"/>
      <c r="D370" s="36"/>
      <c r="E370" s="35"/>
      <c r="F370" s="36"/>
      <c r="G370" s="35"/>
      <c r="H370" s="37"/>
    </row>
    <row r="371" spans="1:8" x14ac:dyDescent="0.3">
      <c r="A371" s="41"/>
      <c r="B371" s="42"/>
      <c r="C371" s="35"/>
      <c r="D371" s="36"/>
      <c r="E371" s="35"/>
      <c r="F371" s="36"/>
      <c r="G371" s="35"/>
      <c r="H371" s="37"/>
    </row>
    <row r="372" spans="1:8" x14ac:dyDescent="0.3">
      <c r="A372" s="41"/>
      <c r="B372" s="42"/>
      <c r="C372" s="35"/>
      <c r="D372" s="36"/>
      <c r="E372" s="35"/>
      <c r="F372" s="36"/>
      <c r="G372" s="35"/>
      <c r="H372" s="37"/>
    </row>
    <row r="373" spans="1:8" x14ac:dyDescent="0.3">
      <c r="A373" s="41"/>
      <c r="B373" s="42"/>
      <c r="C373" s="35"/>
      <c r="D373" s="36"/>
      <c r="E373" s="35"/>
      <c r="F373" s="36"/>
      <c r="G373" s="35"/>
      <c r="H373" s="37"/>
    </row>
    <row r="374" spans="1:8" x14ac:dyDescent="0.3">
      <c r="A374" s="41"/>
      <c r="B374" s="42"/>
      <c r="C374" s="35"/>
      <c r="D374" s="36"/>
      <c r="E374" s="35"/>
      <c r="F374" s="36"/>
      <c r="G374" s="35"/>
      <c r="H374" s="37"/>
    </row>
    <row r="375" spans="1:8" x14ac:dyDescent="0.3">
      <c r="A375" s="41"/>
      <c r="B375" s="42"/>
      <c r="C375" s="35"/>
      <c r="D375" s="36"/>
      <c r="E375" s="35"/>
      <c r="F375" s="36"/>
      <c r="G375" s="35"/>
      <c r="H375" s="37"/>
    </row>
    <row r="376" spans="1:8" x14ac:dyDescent="0.3">
      <c r="A376" s="41"/>
      <c r="B376" s="42"/>
      <c r="C376" s="35"/>
      <c r="D376" s="36"/>
      <c r="E376" s="35"/>
      <c r="F376" s="36"/>
      <c r="G376" s="35"/>
      <c r="H376" s="37"/>
    </row>
    <row r="377" spans="1:8" x14ac:dyDescent="0.3">
      <c r="A377" s="41"/>
      <c r="B377" s="42"/>
      <c r="C377" s="35"/>
      <c r="D377" s="36"/>
      <c r="E377" s="35"/>
      <c r="F377" s="36"/>
      <c r="G377" s="35"/>
      <c r="H377" s="37"/>
    </row>
    <row r="378" spans="1:8" x14ac:dyDescent="0.3">
      <c r="A378" s="41"/>
      <c r="B378" s="42"/>
      <c r="C378" s="35"/>
      <c r="D378" s="36"/>
      <c r="E378" s="35"/>
      <c r="F378" s="36"/>
      <c r="G378" s="35"/>
      <c r="H378" s="37"/>
    </row>
    <row r="379" spans="1:8" x14ac:dyDescent="0.3">
      <c r="A379" s="41"/>
      <c r="B379" s="42"/>
      <c r="C379" s="35"/>
      <c r="D379" s="36"/>
      <c r="E379" s="35"/>
      <c r="F379" s="36"/>
      <c r="G379" s="35"/>
      <c r="H379" s="37"/>
    </row>
    <row r="380" spans="1:8" x14ac:dyDescent="0.3">
      <c r="A380" s="41"/>
      <c r="B380" s="42"/>
      <c r="C380" s="35"/>
      <c r="D380" s="36"/>
      <c r="E380" s="35"/>
      <c r="F380" s="36"/>
      <c r="G380" s="35"/>
      <c r="H380" s="37"/>
    </row>
    <row r="381" spans="1:8" x14ac:dyDescent="0.3">
      <c r="A381" s="41"/>
      <c r="B381" s="42"/>
      <c r="C381" s="35"/>
      <c r="D381" s="36"/>
      <c r="E381" s="35"/>
      <c r="F381" s="36"/>
      <c r="G381" s="35"/>
      <c r="H381" s="37"/>
    </row>
    <row r="382" spans="1:8" x14ac:dyDescent="0.3">
      <c r="A382" s="41"/>
      <c r="B382" s="42"/>
      <c r="C382" s="35"/>
      <c r="D382" s="36"/>
      <c r="E382" s="35"/>
      <c r="F382" s="36"/>
      <c r="G382" s="35"/>
      <c r="H382" s="37"/>
    </row>
    <row r="383" spans="1:8" x14ac:dyDescent="0.3">
      <c r="A383" s="41"/>
      <c r="B383" s="42"/>
      <c r="C383" s="35"/>
      <c r="D383" s="36"/>
      <c r="E383" s="35"/>
      <c r="F383" s="36"/>
      <c r="G383" s="35"/>
      <c r="H383" s="37"/>
    </row>
    <row r="384" spans="1:8" x14ac:dyDescent="0.3">
      <c r="A384" s="41"/>
      <c r="B384" s="42"/>
      <c r="C384" s="35"/>
      <c r="D384" s="36"/>
      <c r="E384" s="35"/>
      <c r="F384" s="36"/>
      <c r="G384" s="35"/>
      <c r="H384" s="37"/>
    </row>
    <row r="385" spans="1:8" x14ac:dyDescent="0.3">
      <c r="A385" s="41"/>
      <c r="B385" s="42"/>
      <c r="C385" s="35"/>
      <c r="D385" s="36"/>
      <c r="E385" s="35"/>
      <c r="F385" s="36"/>
      <c r="G385" s="35"/>
      <c r="H385" s="37"/>
    </row>
    <row r="386" spans="1:8" x14ac:dyDescent="0.3">
      <c r="A386" s="41"/>
      <c r="B386" s="42"/>
      <c r="C386" s="35"/>
      <c r="D386" s="36"/>
      <c r="E386" s="35"/>
      <c r="F386" s="36"/>
      <c r="G386" s="35"/>
      <c r="H386" s="37"/>
    </row>
    <row r="387" spans="1:8" x14ac:dyDescent="0.3">
      <c r="A387" s="41"/>
      <c r="B387" s="42"/>
      <c r="C387" s="35"/>
      <c r="D387" s="36"/>
      <c r="E387" s="35"/>
      <c r="F387" s="36"/>
      <c r="G387" s="35"/>
      <c r="H387" s="37"/>
    </row>
    <row r="388" spans="1:8" x14ac:dyDescent="0.3">
      <c r="A388" s="41"/>
      <c r="B388" s="42"/>
      <c r="C388" s="35"/>
      <c r="D388" s="36"/>
      <c r="E388" s="35"/>
      <c r="F388" s="36"/>
      <c r="G388" s="35"/>
      <c r="H388" s="37"/>
    </row>
    <row r="389" spans="1:8" x14ac:dyDescent="0.3">
      <c r="A389" s="41"/>
      <c r="B389" s="42"/>
      <c r="C389" s="35"/>
      <c r="D389" s="36"/>
      <c r="E389" s="35"/>
      <c r="F389" s="36"/>
      <c r="G389" s="35"/>
      <c r="H389" s="37"/>
    </row>
    <row r="390" spans="1:8" x14ac:dyDescent="0.3">
      <c r="A390" s="41"/>
      <c r="B390" s="42"/>
      <c r="C390" s="35"/>
      <c r="D390" s="36"/>
      <c r="E390" s="35"/>
      <c r="F390" s="36"/>
      <c r="G390" s="35"/>
      <c r="H390" s="37"/>
    </row>
    <row r="391" spans="1:8" x14ac:dyDescent="0.3">
      <c r="A391" s="41"/>
      <c r="B391" s="42"/>
      <c r="C391" s="35"/>
      <c r="D391" s="36"/>
      <c r="E391" s="35"/>
      <c r="F391" s="36"/>
      <c r="G391" s="35"/>
      <c r="H391" s="37"/>
    </row>
    <row r="392" spans="1:8" x14ac:dyDescent="0.3">
      <c r="A392" s="41"/>
      <c r="B392" s="42"/>
      <c r="C392" s="35"/>
      <c r="D392" s="36"/>
      <c r="E392" s="35"/>
      <c r="F392" s="36"/>
      <c r="G392" s="35"/>
      <c r="H392" s="37"/>
    </row>
    <row r="393" spans="1:8" x14ac:dyDescent="0.3">
      <c r="A393" s="41"/>
      <c r="B393" s="42"/>
      <c r="C393" s="35"/>
      <c r="D393" s="36"/>
      <c r="E393" s="35"/>
      <c r="F393" s="36"/>
      <c r="G393" s="35"/>
      <c r="H393" s="37"/>
    </row>
    <row r="394" spans="1:8" x14ac:dyDescent="0.3">
      <c r="A394" s="41"/>
      <c r="B394" s="42"/>
      <c r="C394" s="35"/>
      <c r="D394" s="36"/>
      <c r="E394" s="35"/>
      <c r="F394" s="36"/>
      <c r="G394" s="35"/>
      <c r="H394" s="37"/>
    </row>
    <row r="395" spans="1:8" x14ac:dyDescent="0.3">
      <c r="A395" s="41"/>
      <c r="B395" s="42"/>
      <c r="C395" s="35"/>
      <c r="D395" s="36"/>
      <c r="E395" s="35"/>
      <c r="F395" s="36"/>
      <c r="G395" s="35"/>
      <c r="H395" s="37"/>
    </row>
    <row r="396" spans="1:8" x14ac:dyDescent="0.3">
      <c r="A396" s="41"/>
      <c r="B396" s="42"/>
      <c r="C396" s="35"/>
      <c r="D396" s="36"/>
      <c r="E396" s="35"/>
      <c r="F396" s="36"/>
      <c r="G396" s="35"/>
      <c r="H396" s="37"/>
    </row>
    <row r="397" spans="1:8" x14ac:dyDescent="0.3">
      <c r="A397" s="41"/>
      <c r="B397" s="42"/>
      <c r="C397" s="35"/>
      <c r="D397" s="36"/>
      <c r="E397" s="35"/>
      <c r="F397" s="36"/>
      <c r="G397" s="35"/>
      <c r="H397" s="37"/>
    </row>
    <row r="398" spans="1:8" x14ac:dyDescent="0.3">
      <c r="A398" s="41"/>
      <c r="B398" s="42"/>
      <c r="C398" s="35"/>
      <c r="D398" s="36"/>
      <c r="E398" s="35"/>
      <c r="F398" s="36"/>
      <c r="G398" s="35"/>
      <c r="H398" s="37"/>
    </row>
    <row r="399" spans="1:8" x14ac:dyDescent="0.3">
      <c r="A399" s="41"/>
      <c r="B399" s="42"/>
      <c r="C399" s="35"/>
      <c r="D399" s="36"/>
      <c r="E399" s="35"/>
      <c r="F399" s="36"/>
      <c r="G399" s="35"/>
      <c r="H399" s="37"/>
    </row>
    <row r="400" spans="1:8" x14ac:dyDescent="0.3">
      <c r="A400" s="41"/>
      <c r="B400" s="42"/>
      <c r="C400" s="35"/>
      <c r="D400" s="36"/>
      <c r="E400" s="35"/>
      <c r="F400" s="36"/>
      <c r="G400" s="35"/>
      <c r="H400" s="37"/>
    </row>
    <row r="401" spans="1:8" x14ac:dyDescent="0.3">
      <c r="A401" s="41"/>
      <c r="B401" s="42"/>
      <c r="C401" s="35"/>
      <c r="D401" s="36"/>
      <c r="E401" s="35"/>
      <c r="F401" s="36"/>
      <c r="G401" s="35"/>
      <c r="H401" s="37"/>
    </row>
    <row r="402" spans="1:8" x14ac:dyDescent="0.3">
      <c r="A402" s="41"/>
      <c r="B402" s="42"/>
      <c r="C402" s="35"/>
      <c r="D402" s="36"/>
      <c r="E402" s="35"/>
      <c r="F402" s="36"/>
      <c r="G402" s="35"/>
      <c r="H402" s="37"/>
    </row>
    <row r="403" spans="1:8" x14ac:dyDescent="0.3">
      <c r="A403" s="41"/>
      <c r="B403" s="42"/>
      <c r="C403" s="35"/>
      <c r="D403" s="36"/>
      <c r="E403" s="35"/>
      <c r="F403" s="36"/>
      <c r="G403" s="35"/>
      <c r="H403" s="37"/>
    </row>
    <row r="404" spans="1:8" x14ac:dyDescent="0.3">
      <c r="A404" s="41"/>
      <c r="B404" s="42"/>
      <c r="C404" s="35"/>
      <c r="D404" s="36"/>
      <c r="E404" s="35"/>
      <c r="F404" s="36"/>
      <c r="G404" s="35"/>
      <c r="H404" s="37"/>
    </row>
    <row r="405" spans="1:8" x14ac:dyDescent="0.3">
      <c r="A405" s="41"/>
      <c r="B405" s="42"/>
      <c r="C405" s="35"/>
      <c r="D405" s="36"/>
      <c r="E405" s="35"/>
      <c r="F405" s="36"/>
      <c r="G405" s="35"/>
      <c r="H405" s="37"/>
    </row>
    <row r="406" spans="1:8" x14ac:dyDescent="0.3">
      <c r="A406" s="41"/>
      <c r="B406" s="42"/>
      <c r="C406" s="35"/>
      <c r="D406" s="36"/>
      <c r="E406" s="35"/>
      <c r="F406" s="36"/>
      <c r="G406" s="35"/>
      <c r="H406" s="37"/>
    </row>
    <row r="407" spans="1:8" x14ac:dyDescent="0.3">
      <c r="A407" s="41"/>
      <c r="B407" s="42"/>
      <c r="C407" s="35"/>
      <c r="D407" s="36"/>
      <c r="E407" s="35"/>
      <c r="F407" s="36"/>
      <c r="G407" s="35"/>
      <c r="H407" s="37"/>
    </row>
    <row r="408" spans="1:8" x14ac:dyDescent="0.3">
      <c r="A408" s="41"/>
      <c r="B408" s="42"/>
      <c r="C408" s="35"/>
      <c r="D408" s="36"/>
      <c r="E408" s="35"/>
      <c r="F408" s="36"/>
      <c r="G408" s="35"/>
      <c r="H408" s="37"/>
    </row>
    <row r="409" spans="1:8" x14ac:dyDescent="0.3">
      <c r="A409" s="41"/>
      <c r="B409" s="42"/>
      <c r="C409" s="35"/>
      <c r="D409" s="36"/>
      <c r="E409" s="35"/>
      <c r="F409" s="36"/>
      <c r="G409" s="35"/>
      <c r="H409" s="37"/>
    </row>
    <row r="410" spans="1:8" x14ac:dyDescent="0.3">
      <c r="A410" s="41"/>
      <c r="B410" s="42"/>
      <c r="C410" s="35"/>
      <c r="D410" s="36"/>
      <c r="E410" s="35"/>
      <c r="F410" s="36"/>
      <c r="G410" s="35"/>
      <c r="H410" s="37"/>
    </row>
    <row r="411" spans="1:8" x14ac:dyDescent="0.3">
      <c r="A411" s="41"/>
      <c r="B411" s="42"/>
      <c r="C411" s="35"/>
      <c r="D411" s="36"/>
      <c r="E411" s="35"/>
      <c r="F411" s="36"/>
      <c r="G411" s="35"/>
      <c r="H411" s="37"/>
    </row>
    <row r="412" spans="1:8" x14ac:dyDescent="0.3">
      <c r="A412" s="41"/>
      <c r="B412" s="42"/>
      <c r="C412" s="35"/>
      <c r="D412" s="36"/>
      <c r="E412" s="35"/>
      <c r="F412" s="36"/>
      <c r="G412" s="35"/>
      <c r="H412" s="37"/>
    </row>
    <row r="413" spans="1:8" x14ac:dyDescent="0.3">
      <c r="A413" s="41"/>
      <c r="B413" s="42"/>
      <c r="C413" s="35"/>
      <c r="D413" s="36"/>
      <c r="E413" s="35"/>
      <c r="F413" s="36"/>
      <c r="G413" s="35"/>
      <c r="H413" s="37"/>
    </row>
    <row r="414" spans="1:8" x14ac:dyDescent="0.3">
      <c r="A414" s="41"/>
      <c r="B414" s="42"/>
      <c r="C414" s="35"/>
      <c r="D414" s="36"/>
      <c r="E414" s="35"/>
      <c r="F414" s="36"/>
      <c r="G414" s="35"/>
      <c r="H414" s="37"/>
    </row>
    <row r="415" spans="1:8" x14ac:dyDescent="0.3">
      <c r="A415" s="41"/>
      <c r="B415" s="42"/>
      <c r="C415" s="35"/>
      <c r="D415" s="36"/>
      <c r="E415" s="35"/>
      <c r="F415" s="36"/>
      <c r="G415" s="35"/>
      <c r="H415" s="37"/>
    </row>
    <row r="416" spans="1:8" x14ac:dyDescent="0.3">
      <c r="A416" s="41"/>
      <c r="B416" s="42"/>
      <c r="C416" s="35"/>
      <c r="D416" s="36"/>
      <c r="E416" s="35"/>
      <c r="F416" s="36"/>
      <c r="G416" s="35"/>
      <c r="H416" s="37"/>
    </row>
    <row r="417" spans="1:8" x14ac:dyDescent="0.3">
      <c r="A417" s="41"/>
      <c r="B417" s="42"/>
      <c r="C417" s="35"/>
      <c r="D417" s="36"/>
      <c r="E417" s="35"/>
      <c r="F417" s="36"/>
      <c r="G417" s="35"/>
      <c r="H417" s="37"/>
    </row>
    <row r="418" spans="1:8" x14ac:dyDescent="0.3">
      <c r="A418" s="41"/>
      <c r="B418" s="42"/>
      <c r="C418" s="35"/>
      <c r="D418" s="36"/>
      <c r="E418" s="35"/>
      <c r="F418" s="36"/>
      <c r="G418" s="35"/>
      <c r="H418" s="37"/>
    </row>
    <row r="419" spans="1:8" x14ac:dyDescent="0.3">
      <c r="A419" s="41"/>
      <c r="B419" s="42"/>
      <c r="C419" s="35"/>
      <c r="D419" s="36"/>
      <c r="E419" s="35"/>
      <c r="F419" s="36"/>
      <c r="G419" s="35"/>
      <c r="H419" s="37"/>
    </row>
    <row r="420" spans="1:8" x14ac:dyDescent="0.3">
      <c r="A420" s="41"/>
      <c r="B420" s="42"/>
      <c r="C420" s="35"/>
      <c r="D420" s="36"/>
      <c r="E420" s="35"/>
      <c r="F420" s="36"/>
      <c r="G420" s="35"/>
      <c r="H420" s="37"/>
    </row>
    <row r="421" spans="1:8" x14ac:dyDescent="0.3">
      <c r="A421" s="41"/>
      <c r="B421" s="42"/>
      <c r="C421" s="35"/>
      <c r="D421" s="36"/>
      <c r="E421" s="35"/>
      <c r="F421" s="36"/>
      <c r="G421" s="35"/>
      <c r="H421" s="37"/>
    </row>
    <row r="422" spans="1:8" x14ac:dyDescent="0.3">
      <c r="A422" s="41"/>
      <c r="B422" s="42"/>
      <c r="C422" s="35"/>
      <c r="D422" s="36"/>
      <c r="E422" s="35"/>
      <c r="F422" s="36"/>
      <c r="G422" s="35"/>
      <c r="H422" s="37"/>
    </row>
    <row r="423" spans="1:8" x14ac:dyDescent="0.3">
      <c r="A423" s="41"/>
      <c r="B423" s="42"/>
      <c r="C423" s="35"/>
      <c r="D423" s="36"/>
      <c r="E423" s="35"/>
      <c r="F423" s="36"/>
      <c r="G423" s="35"/>
      <c r="H423" s="37"/>
    </row>
    <row r="424" spans="1:8" x14ac:dyDescent="0.3">
      <c r="A424" s="41"/>
      <c r="B424" s="42"/>
      <c r="C424" s="35"/>
      <c r="D424" s="36"/>
      <c r="E424" s="35"/>
      <c r="F424" s="36"/>
      <c r="G424" s="35"/>
      <c r="H424" s="37"/>
    </row>
    <row r="425" spans="1:8" x14ac:dyDescent="0.3">
      <c r="A425" s="41"/>
      <c r="B425" s="42"/>
      <c r="C425" s="35"/>
      <c r="D425" s="36"/>
      <c r="E425" s="35"/>
      <c r="F425" s="36"/>
      <c r="G425" s="35"/>
      <c r="H425" s="37"/>
    </row>
    <row r="426" spans="1:8" x14ac:dyDescent="0.3">
      <c r="A426" s="41"/>
      <c r="B426" s="42"/>
      <c r="C426" s="35"/>
      <c r="D426" s="36"/>
      <c r="E426" s="35"/>
      <c r="F426" s="36"/>
      <c r="G426" s="35"/>
      <c r="H426" s="37"/>
    </row>
    <row r="427" spans="1:8" x14ac:dyDescent="0.3">
      <c r="A427" s="41"/>
      <c r="B427" s="42"/>
      <c r="C427" s="35"/>
      <c r="D427" s="36"/>
      <c r="E427" s="35"/>
      <c r="F427" s="36"/>
      <c r="G427" s="35"/>
      <c r="H427" s="37"/>
    </row>
    <row r="428" spans="1:8" x14ac:dyDescent="0.3">
      <c r="A428" s="41"/>
      <c r="B428" s="42"/>
      <c r="C428" s="35"/>
      <c r="D428" s="36"/>
      <c r="E428" s="35"/>
      <c r="F428" s="36"/>
      <c r="G428" s="35"/>
      <c r="H428" s="37"/>
    </row>
    <row r="429" spans="1:8" x14ac:dyDescent="0.3">
      <c r="A429" s="41"/>
      <c r="B429" s="42"/>
      <c r="C429" s="35"/>
      <c r="D429" s="36"/>
      <c r="E429" s="35"/>
      <c r="F429" s="36"/>
      <c r="G429" s="35"/>
      <c r="H429" s="37"/>
    </row>
    <row r="430" spans="1:8" x14ac:dyDescent="0.3">
      <c r="A430" s="41"/>
      <c r="B430" s="42"/>
      <c r="C430" s="35"/>
      <c r="D430" s="36"/>
      <c r="E430" s="35"/>
      <c r="F430" s="36"/>
      <c r="G430" s="35"/>
      <c r="H430" s="37"/>
    </row>
    <row r="431" spans="1:8" x14ac:dyDescent="0.3">
      <c r="A431" s="41"/>
      <c r="B431" s="42"/>
      <c r="C431" s="35"/>
      <c r="D431" s="36"/>
      <c r="E431" s="35"/>
      <c r="F431" s="36"/>
      <c r="G431" s="35"/>
      <c r="H431" s="37"/>
    </row>
    <row r="432" spans="1:8" x14ac:dyDescent="0.3">
      <c r="A432" s="41"/>
      <c r="B432" s="42"/>
      <c r="C432" s="35"/>
      <c r="D432" s="36"/>
      <c r="E432" s="35"/>
      <c r="F432" s="36"/>
      <c r="G432" s="35"/>
      <c r="H432" s="37"/>
    </row>
    <row r="433" spans="1:8" x14ac:dyDescent="0.3">
      <c r="A433" s="41"/>
      <c r="B433" s="42"/>
      <c r="C433" s="35"/>
      <c r="D433" s="36"/>
      <c r="E433" s="35"/>
      <c r="F433" s="36"/>
      <c r="G433" s="35"/>
      <c r="H433" s="37"/>
    </row>
    <row r="434" spans="1:8" x14ac:dyDescent="0.3">
      <c r="A434" s="41"/>
      <c r="B434" s="42"/>
      <c r="C434" s="35"/>
      <c r="D434" s="36"/>
      <c r="E434" s="35"/>
      <c r="F434" s="36"/>
      <c r="G434" s="35"/>
      <c r="H434" s="37"/>
    </row>
    <row r="435" spans="1:8" x14ac:dyDescent="0.3">
      <c r="A435" s="41"/>
      <c r="B435" s="42"/>
      <c r="C435" s="35"/>
      <c r="D435" s="36"/>
      <c r="E435" s="35"/>
      <c r="F435" s="36"/>
      <c r="G435" s="35"/>
      <c r="H435" s="37"/>
    </row>
    <row r="436" spans="1:8" x14ac:dyDescent="0.3">
      <c r="A436" s="41"/>
      <c r="B436" s="42"/>
      <c r="C436" s="35"/>
      <c r="D436" s="36"/>
      <c r="E436" s="35"/>
      <c r="F436" s="36"/>
      <c r="G436" s="35"/>
      <c r="H436" s="37"/>
    </row>
    <row r="437" spans="1:8" x14ac:dyDescent="0.3">
      <c r="A437" s="41"/>
      <c r="B437" s="42"/>
      <c r="C437" s="35"/>
      <c r="D437" s="36"/>
      <c r="E437" s="35"/>
      <c r="F437" s="36"/>
      <c r="G437" s="35"/>
      <c r="H437" s="37"/>
    </row>
    <row r="438" spans="1:8" x14ac:dyDescent="0.3">
      <c r="A438" s="41"/>
      <c r="B438" s="42"/>
      <c r="C438" s="35"/>
      <c r="D438" s="36"/>
      <c r="E438" s="35"/>
      <c r="F438" s="36"/>
      <c r="G438" s="35"/>
      <c r="H438" s="37"/>
    </row>
    <row r="439" spans="1:8" x14ac:dyDescent="0.3">
      <c r="A439" s="41"/>
      <c r="B439" s="42"/>
      <c r="C439" s="35"/>
      <c r="D439" s="36"/>
      <c r="E439" s="35"/>
      <c r="F439" s="36"/>
      <c r="G439" s="35"/>
      <c r="H439" s="37"/>
    </row>
    <row r="440" spans="1:8" x14ac:dyDescent="0.3">
      <c r="A440" s="41"/>
      <c r="B440" s="42"/>
      <c r="C440" s="35"/>
      <c r="D440" s="36"/>
      <c r="E440" s="35"/>
      <c r="F440" s="36"/>
      <c r="G440" s="35"/>
      <c r="H440" s="37"/>
    </row>
    <row r="441" spans="1:8" x14ac:dyDescent="0.3">
      <c r="A441" s="41"/>
      <c r="B441" s="42"/>
      <c r="C441" s="35"/>
      <c r="D441" s="36"/>
      <c r="E441" s="35"/>
      <c r="F441" s="36"/>
      <c r="G441" s="35"/>
      <c r="H441" s="37"/>
    </row>
    <row r="442" spans="1:8" x14ac:dyDescent="0.3">
      <c r="A442" s="41"/>
      <c r="B442" s="42"/>
      <c r="C442" s="35"/>
      <c r="D442" s="36"/>
      <c r="E442" s="35"/>
      <c r="F442" s="36"/>
      <c r="G442" s="35"/>
      <c r="H442" s="37"/>
    </row>
    <row r="443" spans="1:8" x14ac:dyDescent="0.3">
      <c r="A443" s="41"/>
      <c r="B443" s="42"/>
      <c r="C443" s="35"/>
      <c r="D443" s="36"/>
      <c r="E443" s="35"/>
      <c r="F443" s="36"/>
      <c r="G443" s="35"/>
      <c r="H443" s="37"/>
    </row>
    <row r="444" spans="1:8" x14ac:dyDescent="0.3">
      <c r="A444" s="41"/>
      <c r="B444" s="42"/>
      <c r="C444" s="35"/>
      <c r="D444" s="36"/>
      <c r="E444" s="35"/>
      <c r="F444" s="36"/>
      <c r="G444" s="35"/>
      <c r="H444" s="37"/>
    </row>
    <row r="445" spans="1:8" x14ac:dyDescent="0.3">
      <c r="A445" s="41"/>
      <c r="B445" s="42"/>
      <c r="C445" s="35"/>
      <c r="D445" s="36"/>
      <c r="E445" s="35"/>
      <c r="F445" s="36"/>
      <c r="G445" s="35"/>
      <c r="H445" s="37"/>
    </row>
    <row r="446" spans="1:8" x14ac:dyDescent="0.3">
      <c r="A446" s="41"/>
      <c r="B446" s="42"/>
      <c r="C446" s="35"/>
      <c r="D446" s="36"/>
      <c r="E446" s="35"/>
      <c r="F446" s="36"/>
      <c r="G446" s="35"/>
      <c r="H446" s="37"/>
    </row>
    <row r="447" spans="1:8" x14ac:dyDescent="0.3">
      <c r="A447" s="41"/>
      <c r="B447" s="42"/>
      <c r="C447" s="35"/>
      <c r="D447" s="36"/>
      <c r="E447" s="35"/>
      <c r="F447" s="36"/>
      <c r="G447" s="35"/>
      <c r="H447" s="37"/>
    </row>
    <row r="448" spans="1:8" x14ac:dyDescent="0.3">
      <c r="A448" s="41"/>
      <c r="B448" s="42"/>
      <c r="C448" s="35"/>
      <c r="D448" s="36"/>
      <c r="E448" s="35"/>
      <c r="F448" s="36"/>
      <c r="G448" s="35"/>
      <c r="H448" s="37"/>
    </row>
    <row r="449" spans="1:8" x14ac:dyDescent="0.3">
      <c r="A449" s="41"/>
      <c r="B449" s="42"/>
      <c r="C449" s="35"/>
      <c r="D449" s="36"/>
      <c r="E449" s="35"/>
      <c r="F449" s="36"/>
      <c r="G449" s="35"/>
      <c r="H449" s="37"/>
    </row>
    <row r="450" spans="1:8" x14ac:dyDescent="0.3">
      <c r="A450" s="41"/>
      <c r="B450" s="42"/>
      <c r="C450" s="35"/>
      <c r="D450" s="36"/>
      <c r="E450" s="35"/>
      <c r="F450" s="36"/>
      <c r="G450" s="35"/>
      <c r="H450" s="37"/>
    </row>
    <row r="451" spans="1:8" x14ac:dyDescent="0.3">
      <c r="A451" s="41"/>
      <c r="B451" s="42"/>
      <c r="C451" s="35"/>
      <c r="D451" s="36"/>
      <c r="E451" s="35"/>
      <c r="F451" s="36"/>
      <c r="G451" s="35"/>
      <c r="H451" s="37"/>
    </row>
    <row r="452" spans="1:8" x14ac:dyDescent="0.3">
      <c r="A452" s="41"/>
      <c r="B452" s="42"/>
      <c r="C452" s="35"/>
      <c r="D452" s="36"/>
      <c r="E452" s="35"/>
      <c r="F452" s="36"/>
      <c r="G452" s="35"/>
      <c r="H452" s="37"/>
    </row>
    <row r="453" spans="1:8" x14ac:dyDescent="0.3">
      <c r="A453" s="41"/>
      <c r="B453" s="42"/>
      <c r="C453" s="35"/>
      <c r="D453" s="36"/>
      <c r="E453" s="35"/>
      <c r="F453" s="36"/>
      <c r="G453" s="35"/>
      <c r="H453" s="37"/>
    </row>
    <row r="454" spans="1:8" x14ac:dyDescent="0.3">
      <c r="A454" s="41"/>
      <c r="B454" s="42"/>
      <c r="C454" s="35"/>
      <c r="D454" s="36"/>
      <c r="E454" s="35"/>
      <c r="F454" s="36"/>
      <c r="G454" s="35"/>
      <c r="H454" s="37"/>
    </row>
    <row r="455" spans="1:8" x14ac:dyDescent="0.3">
      <c r="A455" s="41"/>
      <c r="B455" s="42"/>
      <c r="C455" s="35"/>
      <c r="D455" s="36"/>
      <c r="E455" s="35"/>
      <c r="F455" s="36"/>
      <c r="G455" s="35"/>
      <c r="H455" s="37"/>
    </row>
    <row r="456" spans="1:8" x14ac:dyDescent="0.3">
      <c r="A456" s="41"/>
      <c r="B456" s="42"/>
      <c r="C456" s="35"/>
      <c r="D456" s="36"/>
      <c r="E456" s="35"/>
      <c r="F456" s="36"/>
      <c r="G456" s="35"/>
      <c r="H456" s="37"/>
    </row>
    <row r="457" spans="1:8" x14ac:dyDescent="0.3">
      <c r="A457" s="41"/>
      <c r="B457" s="42"/>
      <c r="C457" s="35"/>
      <c r="D457" s="36"/>
      <c r="E457" s="35"/>
      <c r="F457" s="36"/>
      <c r="G457" s="35"/>
      <c r="H457" s="37"/>
    </row>
    <row r="458" spans="1:8" x14ac:dyDescent="0.3">
      <c r="A458" s="41"/>
      <c r="B458" s="42"/>
      <c r="C458" s="35"/>
      <c r="D458" s="36"/>
      <c r="E458" s="35"/>
      <c r="F458" s="36"/>
      <c r="G458" s="35"/>
      <c r="H458" s="37"/>
    </row>
    <row r="459" spans="1:8" x14ac:dyDescent="0.3">
      <c r="A459" s="41"/>
      <c r="B459" s="42"/>
      <c r="C459" s="35"/>
      <c r="D459" s="36"/>
      <c r="E459" s="35"/>
      <c r="F459" s="36"/>
      <c r="G459" s="35"/>
      <c r="H459" s="37"/>
    </row>
    <row r="460" spans="1:8" x14ac:dyDescent="0.3">
      <c r="A460" s="41"/>
      <c r="B460" s="42"/>
      <c r="C460" s="35"/>
      <c r="D460" s="36"/>
      <c r="E460" s="35"/>
      <c r="F460" s="36"/>
      <c r="G460" s="35"/>
      <c r="H460" s="37"/>
    </row>
    <row r="461" spans="1:8" x14ac:dyDescent="0.3">
      <c r="A461" s="41"/>
      <c r="B461" s="42"/>
      <c r="C461" s="35"/>
      <c r="D461" s="36"/>
      <c r="E461" s="35"/>
      <c r="F461" s="36"/>
      <c r="G461" s="35"/>
      <c r="H461" s="37"/>
    </row>
    <row r="462" spans="1:8" x14ac:dyDescent="0.3">
      <c r="A462" s="41"/>
      <c r="B462" s="42"/>
      <c r="C462" s="35"/>
      <c r="D462" s="36"/>
      <c r="E462" s="35"/>
      <c r="F462" s="36"/>
      <c r="G462" s="35"/>
      <c r="H462" s="37"/>
    </row>
    <row r="463" spans="1:8" x14ac:dyDescent="0.3">
      <c r="A463" s="41"/>
      <c r="B463" s="42"/>
      <c r="C463" s="35"/>
      <c r="D463" s="36"/>
      <c r="E463" s="35"/>
      <c r="F463" s="36"/>
      <c r="G463" s="35"/>
      <c r="H463" s="37"/>
    </row>
    <row r="464" spans="1:8" x14ac:dyDescent="0.3">
      <c r="A464" s="41"/>
      <c r="B464" s="42"/>
      <c r="C464" s="35"/>
      <c r="D464" s="36"/>
      <c r="E464" s="35"/>
      <c r="F464" s="36"/>
      <c r="G464" s="35"/>
      <c r="H464" s="37"/>
    </row>
    <row r="465" spans="1:8" x14ac:dyDescent="0.3">
      <c r="A465" s="41"/>
      <c r="B465" s="42"/>
      <c r="C465" s="35"/>
      <c r="D465" s="36"/>
      <c r="E465" s="35"/>
      <c r="F465" s="36"/>
      <c r="G465" s="35"/>
      <c r="H465" s="37"/>
    </row>
    <row r="466" spans="1:8" x14ac:dyDescent="0.3">
      <c r="A466" s="41"/>
      <c r="B466" s="42"/>
      <c r="C466" s="35"/>
      <c r="D466" s="36"/>
      <c r="E466" s="35"/>
      <c r="F466" s="36"/>
      <c r="G466" s="35"/>
      <c r="H466" s="37"/>
    </row>
    <row r="467" spans="1:8" x14ac:dyDescent="0.3">
      <c r="A467" s="41"/>
      <c r="B467" s="42"/>
      <c r="C467" s="35"/>
      <c r="D467" s="36"/>
      <c r="E467" s="35"/>
      <c r="F467" s="36"/>
      <c r="G467" s="35"/>
      <c r="H467" s="37"/>
    </row>
    <row r="468" spans="1:8" x14ac:dyDescent="0.3">
      <c r="A468" s="41"/>
      <c r="B468" s="42"/>
      <c r="C468" s="35"/>
      <c r="D468" s="36"/>
      <c r="E468" s="35"/>
      <c r="F468" s="36"/>
      <c r="G468" s="35"/>
      <c r="H468" s="37"/>
    </row>
    <row r="469" spans="1:8" x14ac:dyDescent="0.3">
      <c r="A469" s="41"/>
      <c r="B469" s="42"/>
      <c r="C469" s="35"/>
      <c r="D469" s="36"/>
      <c r="E469" s="35"/>
      <c r="F469" s="36"/>
      <c r="G469" s="35"/>
      <c r="H469" s="37"/>
    </row>
    <row r="470" spans="1:8" x14ac:dyDescent="0.3">
      <c r="A470" s="41"/>
      <c r="B470" s="42"/>
      <c r="C470" s="35"/>
      <c r="D470" s="36"/>
      <c r="E470" s="35"/>
      <c r="F470" s="36"/>
      <c r="G470" s="35"/>
      <c r="H470" s="37"/>
    </row>
    <row r="471" spans="1:8" x14ac:dyDescent="0.3">
      <c r="A471" s="41"/>
      <c r="B471" s="42"/>
      <c r="C471" s="35"/>
      <c r="D471" s="36"/>
      <c r="E471" s="35"/>
      <c r="F471" s="36"/>
      <c r="G471" s="35"/>
      <c r="H471" s="37"/>
    </row>
    <row r="472" spans="1:8" x14ac:dyDescent="0.3">
      <c r="A472" s="41"/>
      <c r="B472" s="42"/>
      <c r="C472" s="35"/>
      <c r="D472" s="36"/>
      <c r="E472" s="35"/>
      <c r="F472" s="36"/>
      <c r="G472" s="35"/>
      <c r="H472" s="37"/>
    </row>
    <row r="473" spans="1:8" x14ac:dyDescent="0.3">
      <c r="A473" s="41"/>
      <c r="B473" s="42"/>
      <c r="C473" s="35"/>
      <c r="D473" s="36"/>
      <c r="E473" s="35"/>
      <c r="F473" s="36"/>
      <c r="G473" s="35"/>
      <c r="H473" s="37"/>
    </row>
    <row r="474" spans="1:8" x14ac:dyDescent="0.3">
      <c r="A474" s="41"/>
      <c r="B474" s="42"/>
      <c r="C474" s="35"/>
      <c r="D474" s="36"/>
      <c r="E474" s="35"/>
      <c r="F474" s="36"/>
      <c r="G474" s="35"/>
      <c r="H474" s="37"/>
    </row>
    <row r="475" spans="1:8" x14ac:dyDescent="0.3">
      <c r="A475" s="41"/>
      <c r="B475" s="42"/>
      <c r="C475" s="35"/>
      <c r="D475" s="36"/>
      <c r="E475" s="35"/>
      <c r="F475" s="36"/>
      <c r="G475" s="35"/>
      <c r="H475" s="37"/>
    </row>
    <row r="476" spans="1:8" x14ac:dyDescent="0.3">
      <c r="A476" s="41"/>
      <c r="B476" s="42"/>
      <c r="C476" s="35"/>
      <c r="D476" s="36"/>
      <c r="E476" s="35"/>
      <c r="F476" s="36"/>
      <c r="G476" s="35"/>
      <c r="H476" s="37"/>
    </row>
    <row r="477" spans="1:8" x14ac:dyDescent="0.3">
      <c r="A477" s="41"/>
      <c r="B477" s="42"/>
      <c r="C477" s="35"/>
      <c r="D477" s="36"/>
      <c r="E477" s="35"/>
      <c r="F477" s="36"/>
      <c r="G477" s="35"/>
      <c r="H477" s="37"/>
    </row>
    <row r="478" spans="1:8" x14ac:dyDescent="0.3">
      <c r="A478" s="41"/>
      <c r="B478" s="42"/>
      <c r="C478" s="35"/>
      <c r="D478" s="36"/>
      <c r="E478" s="35"/>
      <c r="F478" s="36"/>
      <c r="G478" s="35"/>
      <c r="H478" s="37"/>
    </row>
    <row r="479" spans="1:8" x14ac:dyDescent="0.3">
      <c r="A479" s="41"/>
      <c r="B479" s="42"/>
      <c r="C479" s="35"/>
      <c r="D479" s="36"/>
      <c r="E479" s="35"/>
      <c r="F479" s="36"/>
      <c r="G479" s="35"/>
      <c r="H479" s="37"/>
    </row>
    <row r="480" spans="1:8" x14ac:dyDescent="0.3">
      <c r="A480" s="41"/>
      <c r="B480" s="42"/>
      <c r="C480" s="35"/>
      <c r="D480" s="36"/>
      <c r="E480" s="35"/>
      <c r="F480" s="36"/>
      <c r="G480" s="35"/>
      <c r="H480" s="37"/>
    </row>
    <row r="481" spans="1:8" x14ac:dyDescent="0.3">
      <c r="A481" s="41"/>
      <c r="B481" s="42"/>
      <c r="C481" s="35"/>
      <c r="D481" s="36"/>
      <c r="E481" s="35"/>
      <c r="F481" s="36"/>
      <c r="G481" s="35"/>
      <c r="H481" s="37"/>
    </row>
    <row r="482" spans="1:8" x14ac:dyDescent="0.3">
      <c r="A482" s="41"/>
      <c r="B482" s="42"/>
      <c r="C482" s="35"/>
      <c r="D482" s="36"/>
      <c r="E482" s="35"/>
      <c r="F482" s="36"/>
      <c r="G482" s="35"/>
      <c r="H482" s="37"/>
    </row>
    <row r="483" spans="1:8" x14ac:dyDescent="0.3">
      <c r="A483" s="41"/>
      <c r="B483" s="42"/>
      <c r="C483" s="35"/>
      <c r="D483" s="36"/>
      <c r="E483" s="35"/>
      <c r="F483" s="36"/>
      <c r="G483" s="35"/>
      <c r="H483" s="37"/>
    </row>
    <row r="484" spans="1:8" x14ac:dyDescent="0.3">
      <c r="A484" s="41"/>
      <c r="B484" s="42"/>
      <c r="C484" s="35"/>
      <c r="D484" s="36"/>
      <c r="E484" s="35"/>
      <c r="F484" s="36"/>
      <c r="G484" s="35"/>
      <c r="H484" s="37"/>
    </row>
    <row r="485" spans="1:8" x14ac:dyDescent="0.3">
      <c r="A485" s="41"/>
      <c r="B485" s="42"/>
      <c r="C485" s="35"/>
      <c r="D485" s="36"/>
      <c r="E485" s="35"/>
      <c r="F485" s="36"/>
      <c r="G485" s="35"/>
      <c r="H485" s="37"/>
    </row>
    <row r="486" spans="1:8" x14ac:dyDescent="0.3">
      <c r="A486" s="41"/>
      <c r="B486" s="42"/>
      <c r="C486" s="35"/>
      <c r="D486" s="36"/>
      <c r="E486" s="35"/>
      <c r="F486" s="36"/>
      <c r="G486" s="35"/>
      <c r="H486" s="37"/>
    </row>
    <row r="487" spans="1:8" x14ac:dyDescent="0.3">
      <c r="A487" s="41"/>
      <c r="B487" s="42"/>
      <c r="C487" s="35"/>
      <c r="D487" s="36"/>
      <c r="E487" s="35"/>
      <c r="F487" s="36"/>
      <c r="G487" s="35"/>
      <c r="H487" s="37"/>
    </row>
    <row r="488" spans="1:8" x14ac:dyDescent="0.3">
      <c r="A488" s="41"/>
      <c r="B488" s="42"/>
      <c r="C488" s="35"/>
      <c r="D488" s="36"/>
      <c r="E488" s="35"/>
      <c r="F488" s="36"/>
      <c r="G488" s="35"/>
      <c r="H488" s="37"/>
    </row>
    <row r="489" spans="1:8" x14ac:dyDescent="0.3">
      <c r="A489" s="41"/>
      <c r="B489" s="42"/>
      <c r="C489" s="35"/>
      <c r="D489" s="36"/>
      <c r="E489" s="35"/>
      <c r="F489" s="36"/>
      <c r="G489" s="35"/>
      <c r="H489" s="37"/>
    </row>
    <row r="490" spans="1:8" x14ac:dyDescent="0.3">
      <c r="A490" s="41"/>
      <c r="B490" s="42"/>
      <c r="C490" s="35"/>
      <c r="D490" s="36"/>
      <c r="E490" s="35"/>
      <c r="F490" s="36"/>
      <c r="G490" s="35"/>
      <c r="H490" s="37"/>
    </row>
    <row r="491" spans="1:8" x14ac:dyDescent="0.3">
      <c r="A491" s="41"/>
      <c r="B491" s="42"/>
      <c r="C491" s="35"/>
      <c r="D491" s="36"/>
      <c r="E491" s="35"/>
      <c r="F491" s="36"/>
      <c r="G491" s="35"/>
      <c r="H491" s="37"/>
    </row>
    <row r="492" spans="1:8" x14ac:dyDescent="0.3">
      <c r="A492" s="41"/>
      <c r="B492" s="42"/>
      <c r="C492" s="35"/>
      <c r="D492" s="36"/>
      <c r="E492" s="35"/>
      <c r="F492" s="36"/>
      <c r="G492" s="35"/>
      <c r="H492" s="37"/>
    </row>
    <row r="493" spans="1:8" x14ac:dyDescent="0.3">
      <c r="A493" s="41"/>
      <c r="B493" s="42"/>
      <c r="C493" s="35"/>
      <c r="D493" s="36"/>
      <c r="E493" s="35"/>
      <c r="F493" s="36"/>
      <c r="G493" s="35"/>
      <c r="H493" s="37"/>
    </row>
    <row r="494" spans="1:8" x14ac:dyDescent="0.3">
      <c r="A494" s="41"/>
      <c r="B494" s="42"/>
      <c r="C494" s="35"/>
      <c r="D494" s="36"/>
      <c r="E494" s="35"/>
      <c r="F494" s="36"/>
      <c r="G494" s="35"/>
      <c r="H494" s="37"/>
    </row>
    <row r="495" spans="1:8" x14ac:dyDescent="0.3">
      <c r="A495" s="41"/>
      <c r="B495" s="42"/>
      <c r="C495" s="35"/>
      <c r="D495" s="36"/>
      <c r="E495" s="35"/>
      <c r="F495" s="36"/>
      <c r="G495" s="35"/>
      <c r="H495" s="37"/>
    </row>
    <row r="496" spans="1:8" x14ac:dyDescent="0.3">
      <c r="A496" s="41"/>
      <c r="B496" s="42"/>
      <c r="C496" s="35"/>
      <c r="D496" s="36"/>
      <c r="E496" s="35"/>
      <c r="F496" s="36"/>
      <c r="G496" s="35"/>
      <c r="H496" s="37"/>
    </row>
    <row r="497" spans="1:8" x14ac:dyDescent="0.3">
      <c r="A497" s="41"/>
      <c r="B497" s="42"/>
      <c r="C497" s="35"/>
      <c r="D497" s="36"/>
      <c r="E497" s="35"/>
      <c r="F497" s="36"/>
      <c r="G497" s="35"/>
      <c r="H497" s="37"/>
    </row>
    <row r="498" spans="1:8" x14ac:dyDescent="0.3">
      <c r="A498" s="41"/>
      <c r="B498" s="42"/>
      <c r="C498" s="35"/>
      <c r="D498" s="36"/>
      <c r="E498" s="35"/>
      <c r="F498" s="36"/>
      <c r="G498" s="35"/>
      <c r="H498" s="37"/>
    </row>
    <row r="499" spans="1:8" x14ac:dyDescent="0.3">
      <c r="A499" s="41"/>
      <c r="B499" s="42"/>
      <c r="C499" s="35"/>
      <c r="D499" s="36"/>
      <c r="E499" s="35"/>
      <c r="F499" s="36"/>
      <c r="G499" s="35"/>
      <c r="H499" s="37"/>
    </row>
    <row r="500" spans="1:8" x14ac:dyDescent="0.3">
      <c r="A500" s="41"/>
      <c r="B500" s="42"/>
      <c r="C500" s="35"/>
      <c r="D500" s="36"/>
      <c r="E500" s="35"/>
      <c r="F500" s="36"/>
      <c r="G500" s="35"/>
      <c r="H500" s="37"/>
    </row>
    <row r="501" spans="1:8" x14ac:dyDescent="0.3">
      <c r="A501" s="41"/>
      <c r="B501" s="42"/>
      <c r="C501" s="35"/>
      <c r="D501" s="36"/>
      <c r="E501" s="35"/>
      <c r="F501" s="36"/>
      <c r="G501" s="35"/>
      <c r="H501" s="37"/>
    </row>
    <row r="502" spans="1:8" x14ac:dyDescent="0.3">
      <c r="A502" s="41"/>
      <c r="B502" s="42"/>
      <c r="C502" s="35"/>
      <c r="D502" s="36"/>
      <c r="E502" s="35"/>
      <c r="F502" s="36"/>
      <c r="G502" s="35"/>
      <c r="H502" s="37"/>
    </row>
    <row r="503" spans="1:8" x14ac:dyDescent="0.3">
      <c r="A503" s="41"/>
      <c r="B503" s="42"/>
      <c r="C503" s="35"/>
      <c r="D503" s="36"/>
      <c r="E503" s="35"/>
      <c r="F503" s="36"/>
      <c r="G503" s="35"/>
      <c r="H503" s="37"/>
    </row>
    <row r="504" spans="1:8" x14ac:dyDescent="0.3">
      <c r="A504" s="41"/>
      <c r="B504" s="42"/>
      <c r="C504" s="35"/>
      <c r="D504" s="36"/>
      <c r="E504" s="35"/>
      <c r="F504" s="36"/>
      <c r="G504" s="35"/>
      <c r="H504" s="37"/>
    </row>
    <row r="505" spans="1:8" x14ac:dyDescent="0.3">
      <c r="A505" s="41"/>
      <c r="B505" s="42"/>
      <c r="C505" s="35"/>
      <c r="D505" s="36"/>
      <c r="E505" s="35"/>
      <c r="F505" s="36"/>
      <c r="G505" s="35"/>
      <c r="H505" s="37"/>
    </row>
    <row r="506" spans="1:8" x14ac:dyDescent="0.3">
      <c r="A506" s="41"/>
      <c r="B506" s="42"/>
      <c r="C506" s="35"/>
      <c r="D506" s="36"/>
      <c r="E506" s="35"/>
      <c r="F506" s="36"/>
      <c r="G506" s="35"/>
      <c r="H506" s="37"/>
    </row>
    <row r="507" spans="1:8" x14ac:dyDescent="0.3">
      <c r="A507" s="41"/>
      <c r="B507" s="42"/>
      <c r="C507" s="35"/>
      <c r="D507" s="36"/>
      <c r="E507" s="35"/>
      <c r="F507" s="36"/>
      <c r="G507" s="35"/>
      <c r="H507" s="37"/>
    </row>
    <row r="508" spans="1:8" x14ac:dyDescent="0.3">
      <c r="A508" s="41"/>
      <c r="B508" s="42"/>
      <c r="C508" s="35"/>
      <c r="D508" s="36"/>
      <c r="E508" s="35"/>
      <c r="F508" s="36"/>
      <c r="G508" s="35"/>
      <c r="H508" s="37"/>
    </row>
    <row r="509" spans="1:8" x14ac:dyDescent="0.3">
      <c r="A509" s="41"/>
      <c r="B509" s="42"/>
      <c r="C509" s="35"/>
      <c r="D509" s="36"/>
      <c r="E509" s="35"/>
      <c r="F509" s="36"/>
      <c r="G509" s="35"/>
      <c r="H509" s="37"/>
    </row>
    <row r="510" spans="1:8" x14ac:dyDescent="0.3">
      <c r="A510" s="41"/>
      <c r="B510" s="42"/>
      <c r="C510" s="35"/>
      <c r="D510" s="36"/>
      <c r="E510" s="35"/>
      <c r="F510" s="36"/>
      <c r="G510" s="35"/>
      <c r="H510" s="37"/>
    </row>
    <row r="511" spans="1:8" x14ac:dyDescent="0.3">
      <c r="A511" s="41"/>
      <c r="B511" s="42"/>
      <c r="C511" s="35"/>
      <c r="D511" s="36"/>
      <c r="E511" s="35"/>
      <c r="F511" s="36"/>
      <c r="G511" s="35"/>
      <c r="H511" s="37"/>
    </row>
    <row r="512" spans="1:8" x14ac:dyDescent="0.3">
      <c r="A512" s="41"/>
      <c r="B512" s="42"/>
      <c r="C512" s="35"/>
      <c r="D512" s="36"/>
      <c r="E512" s="35"/>
      <c r="F512" s="36"/>
      <c r="G512" s="35"/>
      <c r="H512" s="37"/>
    </row>
    <row r="513" spans="1:8" x14ac:dyDescent="0.3">
      <c r="A513" s="41"/>
      <c r="B513" s="42"/>
      <c r="C513" s="35"/>
      <c r="D513" s="36"/>
      <c r="E513" s="35"/>
      <c r="F513" s="36"/>
      <c r="G513" s="35"/>
      <c r="H513" s="37"/>
    </row>
    <row r="514" spans="1:8" x14ac:dyDescent="0.3">
      <c r="A514" s="41"/>
      <c r="B514" s="42"/>
      <c r="C514" s="35"/>
      <c r="D514" s="36"/>
      <c r="E514" s="35"/>
      <c r="F514" s="36"/>
      <c r="G514" s="35"/>
      <c r="H514" s="37"/>
    </row>
    <row r="515" spans="1:8" x14ac:dyDescent="0.3">
      <c r="A515" s="41"/>
      <c r="B515" s="42"/>
      <c r="C515" s="35"/>
      <c r="D515" s="36"/>
      <c r="E515" s="35"/>
      <c r="F515" s="36"/>
      <c r="G515" s="35"/>
      <c r="H515" s="37"/>
    </row>
    <row r="516" spans="1:8" x14ac:dyDescent="0.3">
      <c r="A516" s="41"/>
      <c r="B516" s="42"/>
      <c r="C516" s="35"/>
      <c r="D516" s="36"/>
      <c r="E516" s="35"/>
      <c r="F516" s="36"/>
      <c r="G516" s="35"/>
      <c r="H516" s="37"/>
    </row>
    <row r="517" spans="1:8" x14ac:dyDescent="0.3">
      <c r="A517" s="41"/>
      <c r="B517" s="42"/>
      <c r="C517" s="35"/>
      <c r="D517" s="36"/>
      <c r="E517" s="35"/>
      <c r="F517" s="36"/>
      <c r="G517" s="35"/>
      <c r="H517" s="37"/>
    </row>
    <row r="518" spans="1:8" x14ac:dyDescent="0.3">
      <c r="A518" s="41"/>
      <c r="B518" s="42"/>
      <c r="C518" s="35"/>
      <c r="D518" s="36"/>
      <c r="E518" s="35"/>
      <c r="F518" s="36"/>
      <c r="G518" s="35"/>
      <c r="H518" s="37"/>
    </row>
    <row r="519" spans="1:8" x14ac:dyDescent="0.3">
      <c r="A519" s="41"/>
      <c r="B519" s="42"/>
      <c r="C519" s="35"/>
      <c r="D519" s="36"/>
      <c r="E519" s="35"/>
      <c r="F519" s="36"/>
      <c r="G519" s="35"/>
      <c r="H519" s="37"/>
    </row>
    <row r="520" spans="1:8" x14ac:dyDescent="0.3">
      <c r="A520" s="41"/>
      <c r="B520" s="42"/>
      <c r="C520" s="35"/>
      <c r="D520" s="36"/>
      <c r="E520" s="35"/>
      <c r="F520" s="36"/>
      <c r="G520" s="35"/>
      <c r="H520" s="37"/>
    </row>
    <row r="521" spans="1:8" x14ac:dyDescent="0.3">
      <c r="A521" s="41"/>
      <c r="B521" s="42"/>
      <c r="C521" s="35"/>
      <c r="D521" s="36"/>
      <c r="E521" s="35"/>
      <c r="F521" s="36"/>
      <c r="G521" s="35"/>
      <c r="H521" s="37"/>
    </row>
    <row r="522" spans="1:8" x14ac:dyDescent="0.3">
      <c r="A522" s="41"/>
      <c r="B522" s="42"/>
      <c r="C522" s="35"/>
      <c r="D522" s="36"/>
      <c r="E522" s="35"/>
      <c r="F522" s="36"/>
      <c r="G522" s="35"/>
      <c r="H522" s="37"/>
    </row>
    <row r="523" spans="1:8" x14ac:dyDescent="0.3">
      <c r="A523" s="41"/>
      <c r="B523" s="42"/>
      <c r="C523" s="35"/>
      <c r="D523" s="36"/>
      <c r="E523" s="35"/>
      <c r="F523" s="36"/>
      <c r="G523" s="35"/>
      <c r="H523" s="37"/>
    </row>
    <row r="524" spans="1:8" x14ac:dyDescent="0.3">
      <c r="A524" s="41"/>
      <c r="B524" s="42"/>
      <c r="C524" s="35"/>
      <c r="D524" s="36"/>
      <c r="E524" s="35"/>
      <c r="F524" s="36"/>
      <c r="G524" s="35"/>
      <c r="H524" s="37"/>
    </row>
    <row r="525" spans="1:8" x14ac:dyDescent="0.3">
      <c r="A525" s="41"/>
      <c r="B525" s="42"/>
      <c r="C525" s="35"/>
      <c r="D525" s="36"/>
      <c r="E525" s="35"/>
      <c r="F525" s="36"/>
      <c r="G525" s="35"/>
      <c r="H525" s="37"/>
    </row>
    <row r="526" spans="1:8" x14ac:dyDescent="0.3">
      <c r="A526" s="41"/>
      <c r="B526" s="42"/>
      <c r="C526" s="35"/>
      <c r="D526" s="36"/>
      <c r="E526" s="35"/>
      <c r="F526" s="36"/>
      <c r="G526" s="35"/>
      <c r="H526" s="37"/>
    </row>
    <row r="527" spans="1:8" x14ac:dyDescent="0.3">
      <c r="A527" s="41"/>
      <c r="B527" s="42"/>
      <c r="C527" s="35"/>
      <c r="D527" s="36"/>
      <c r="E527" s="35"/>
      <c r="F527" s="36"/>
      <c r="G527" s="35"/>
      <c r="H527" s="37"/>
    </row>
    <row r="528" spans="1:8" x14ac:dyDescent="0.3">
      <c r="A528" s="41"/>
      <c r="B528" s="42"/>
      <c r="C528" s="35"/>
      <c r="D528" s="36"/>
      <c r="E528" s="35"/>
      <c r="F528" s="36"/>
      <c r="G528" s="35"/>
      <c r="H528" s="37"/>
    </row>
    <row r="529" spans="1:8" x14ac:dyDescent="0.3">
      <c r="A529" s="41"/>
      <c r="B529" s="42"/>
      <c r="C529" s="35"/>
      <c r="D529" s="36"/>
      <c r="E529" s="35"/>
      <c r="F529" s="36"/>
      <c r="G529" s="35"/>
      <c r="H529" s="37"/>
    </row>
    <row r="530" spans="1:8" x14ac:dyDescent="0.3">
      <c r="A530" s="41"/>
      <c r="B530" s="42"/>
      <c r="C530" s="35"/>
      <c r="D530" s="36"/>
      <c r="E530" s="35"/>
      <c r="F530" s="36"/>
      <c r="G530" s="35"/>
      <c r="H530" s="37"/>
    </row>
    <row r="531" spans="1:8" x14ac:dyDescent="0.3">
      <c r="A531" s="41"/>
      <c r="B531" s="42"/>
      <c r="C531" s="35"/>
      <c r="D531" s="36"/>
      <c r="E531" s="35"/>
      <c r="F531" s="36"/>
      <c r="G531" s="35"/>
      <c r="H531" s="37"/>
    </row>
    <row r="532" spans="1:8" x14ac:dyDescent="0.3">
      <c r="A532" s="41"/>
      <c r="B532" s="42"/>
      <c r="C532" s="35"/>
      <c r="D532" s="36"/>
      <c r="E532" s="35"/>
      <c r="F532" s="36"/>
      <c r="G532" s="35"/>
      <c r="H532" s="37"/>
    </row>
    <row r="533" spans="1:8" x14ac:dyDescent="0.3">
      <c r="A533" s="41"/>
      <c r="B533" s="42"/>
      <c r="C533" s="35"/>
      <c r="D533" s="36"/>
      <c r="E533" s="35"/>
      <c r="F533" s="36"/>
      <c r="G533" s="35"/>
      <c r="H533" s="37"/>
    </row>
    <row r="534" spans="1:8" x14ac:dyDescent="0.3">
      <c r="A534" s="41"/>
      <c r="B534" s="42"/>
      <c r="C534" s="35"/>
      <c r="D534" s="36"/>
      <c r="E534" s="35"/>
      <c r="F534" s="36"/>
      <c r="G534" s="35"/>
      <c r="H534" s="37"/>
    </row>
    <row r="535" spans="1:8" x14ac:dyDescent="0.3">
      <c r="A535" s="41"/>
      <c r="B535" s="42"/>
      <c r="C535" s="35"/>
      <c r="D535" s="36"/>
      <c r="E535" s="35"/>
      <c r="F535" s="36"/>
      <c r="G535" s="35"/>
      <c r="H535" s="37"/>
    </row>
    <row r="536" spans="1:8" x14ac:dyDescent="0.3">
      <c r="A536" s="41"/>
      <c r="B536" s="42"/>
      <c r="C536" s="35"/>
      <c r="D536" s="36"/>
      <c r="E536" s="35"/>
      <c r="F536" s="36"/>
      <c r="G536" s="35"/>
      <c r="H536" s="37"/>
    </row>
    <row r="537" spans="1:8" x14ac:dyDescent="0.3">
      <c r="A537" s="41"/>
      <c r="B537" s="42"/>
      <c r="C537" s="35"/>
      <c r="D537" s="36"/>
      <c r="E537" s="35"/>
      <c r="F537" s="36"/>
      <c r="G537" s="35"/>
      <c r="H537" s="37"/>
    </row>
    <row r="538" spans="1:8" x14ac:dyDescent="0.3">
      <c r="A538" s="41"/>
      <c r="B538" s="42"/>
      <c r="C538" s="35"/>
      <c r="D538" s="36"/>
      <c r="E538" s="35"/>
      <c r="F538" s="36"/>
      <c r="G538" s="35"/>
      <c r="H538" s="37"/>
    </row>
    <row r="539" spans="1:8" x14ac:dyDescent="0.3">
      <c r="A539" s="41"/>
      <c r="B539" s="42"/>
      <c r="C539" s="35"/>
      <c r="D539" s="36"/>
      <c r="E539" s="35"/>
      <c r="F539" s="36"/>
      <c r="G539" s="35"/>
      <c r="H539" s="37"/>
    </row>
    <row r="540" spans="1:8" x14ac:dyDescent="0.3">
      <c r="A540" s="41"/>
      <c r="B540" s="42"/>
      <c r="C540" s="35"/>
      <c r="D540" s="36"/>
      <c r="E540" s="35"/>
      <c r="F540" s="36"/>
      <c r="G540" s="35"/>
      <c r="H540" s="37"/>
    </row>
    <row r="541" spans="1:8" x14ac:dyDescent="0.3">
      <c r="A541" s="41"/>
      <c r="B541" s="42"/>
      <c r="C541" s="35"/>
      <c r="D541" s="36"/>
      <c r="E541" s="35"/>
      <c r="F541" s="36"/>
      <c r="G541" s="35"/>
      <c r="H541" s="37"/>
    </row>
    <row r="542" spans="1:8" x14ac:dyDescent="0.3">
      <c r="A542" s="41"/>
      <c r="B542" s="42"/>
      <c r="C542" s="35"/>
      <c r="D542" s="36"/>
      <c r="E542" s="35"/>
      <c r="F542" s="36"/>
      <c r="G542" s="35"/>
      <c r="H542" s="37"/>
    </row>
    <row r="543" spans="1:8" x14ac:dyDescent="0.3">
      <c r="A543" s="41"/>
      <c r="B543" s="42"/>
      <c r="C543" s="35"/>
      <c r="D543" s="36"/>
      <c r="E543" s="35"/>
      <c r="F543" s="36"/>
      <c r="G543" s="35"/>
      <c r="H543" s="37"/>
    </row>
    <row r="544" spans="1:8" x14ac:dyDescent="0.3">
      <c r="A544" s="41"/>
      <c r="B544" s="42"/>
      <c r="C544" s="35"/>
      <c r="D544" s="36"/>
      <c r="E544" s="35"/>
      <c r="F544" s="36"/>
      <c r="G544" s="35"/>
      <c r="H544" s="37"/>
    </row>
    <row r="545" spans="1:8" x14ac:dyDescent="0.3">
      <c r="A545" s="41"/>
      <c r="B545" s="42"/>
      <c r="C545" s="35"/>
      <c r="D545" s="36"/>
      <c r="E545" s="35"/>
      <c r="F545" s="36"/>
      <c r="G545" s="35"/>
      <c r="H545" s="37"/>
    </row>
    <row r="546" spans="1:8" x14ac:dyDescent="0.3">
      <c r="A546" s="41"/>
      <c r="B546" s="42"/>
      <c r="C546" s="35"/>
      <c r="D546" s="36"/>
      <c r="E546" s="35"/>
      <c r="F546" s="36"/>
      <c r="G546" s="35"/>
      <c r="H546" s="37"/>
    </row>
    <row r="547" spans="1:8" x14ac:dyDescent="0.3">
      <c r="A547" s="41"/>
      <c r="B547" s="42"/>
      <c r="C547" s="35"/>
      <c r="D547" s="36"/>
      <c r="E547" s="35"/>
      <c r="F547" s="36"/>
      <c r="G547" s="35"/>
      <c r="H547" s="37"/>
    </row>
    <row r="548" spans="1:8" x14ac:dyDescent="0.3">
      <c r="A548" s="41"/>
      <c r="B548" s="42"/>
      <c r="C548" s="35"/>
      <c r="D548" s="36"/>
      <c r="E548" s="35"/>
      <c r="F548" s="36"/>
      <c r="G548" s="35"/>
      <c r="H548" s="37"/>
    </row>
    <row r="549" spans="1:8" x14ac:dyDescent="0.3">
      <c r="A549" s="41"/>
      <c r="B549" s="42"/>
      <c r="C549" s="35"/>
      <c r="D549" s="36"/>
      <c r="E549" s="35"/>
      <c r="F549" s="36"/>
      <c r="G549" s="35"/>
      <c r="H549" s="37"/>
    </row>
    <row r="550" spans="1:8" x14ac:dyDescent="0.3">
      <c r="A550" s="41"/>
      <c r="B550" s="42"/>
      <c r="C550" s="35"/>
      <c r="D550" s="36"/>
      <c r="E550" s="35"/>
      <c r="F550" s="36"/>
      <c r="G550" s="35"/>
      <c r="H550" s="37"/>
    </row>
    <row r="551" spans="1:8" x14ac:dyDescent="0.3">
      <c r="A551" s="41"/>
      <c r="B551" s="42"/>
      <c r="C551" s="35"/>
      <c r="D551" s="36"/>
      <c r="E551" s="35"/>
      <c r="F551" s="36"/>
      <c r="G551" s="35"/>
      <c r="H551" s="37"/>
    </row>
    <row r="552" spans="1:8" x14ac:dyDescent="0.3">
      <c r="A552" s="41"/>
      <c r="B552" s="42"/>
      <c r="C552" s="35"/>
      <c r="D552" s="36"/>
      <c r="E552" s="35"/>
      <c r="F552" s="36"/>
      <c r="G552" s="35"/>
      <c r="H552" s="37"/>
    </row>
    <row r="553" spans="1:8" x14ac:dyDescent="0.3">
      <c r="A553" s="41"/>
      <c r="B553" s="42"/>
      <c r="C553" s="35"/>
      <c r="D553" s="36"/>
      <c r="E553" s="35"/>
      <c r="F553" s="36"/>
      <c r="G553" s="35"/>
      <c r="H553" s="37"/>
    </row>
    <row r="554" spans="1:8" x14ac:dyDescent="0.3">
      <c r="A554" s="41"/>
      <c r="B554" s="42"/>
      <c r="C554" s="35"/>
      <c r="D554" s="36"/>
      <c r="E554" s="35"/>
      <c r="F554" s="36"/>
      <c r="G554" s="35"/>
      <c r="H554" s="37"/>
    </row>
    <row r="555" spans="1:8" x14ac:dyDescent="0.3">
      <c r="A555" s="41"/>
      <c r="B555" s="42"/>
      <c r="C555" s="35"/>
      <c r="D555" s="36"/>
      <c r="E555" s="35"/>
      <c r="F555" s="36"/>
      <c r="G555" s="35"/>
      <c r="H555" s="37"/>
    </row>
    <row r="556" spans="1:8" x14ac:dyDescent="0.3">
      <c r="A556" s="41"/>
      <c r="B556" s="42"/>
      <c r="C556" s="35"/>
      <c r="D556" s="36"/>
      <c r="E556" s="35"/>
      <c r="F556" s="36"/>
      <c r="G556" s="35"/>
      <c r="H556" s="37"/>
    </row>
    <row r="557" spans="1:8" x14ac:dyDescent="0.3">
      <c r="A557" s="41"/>
      <c r="B557" s="42"/>
      <c r="C557" s="35"/>
      <c r="D557" s="36"/>
      <c r="E557" s="35"/>
      <c r="F557" s="36"/>
      <c r="G557" s="35"/>
      <c r="H557" s="37"/>
    </row>
    <row r="558" spans="1:8" x14ac:dyDescent="0.3">
      <c r="A558" s="41"/>
      <c r="B558" s="42"/>
      <c r="C558" s="35"/>
      <c r="D558" s="36"/>
      <c r="E558" s="35"/>
      <c r="F558" s="36"/>
      <c r="G558" s="35"/>
      <c r="H558" s="37"/>
    </row>
    <row r="559" spans="1:8" x14ac:dyDescent="0.3">
      <c r="A559" s="41"/>
      <c r="B559" s="42"/>
      <c r="C559" s="35"/>
      <c r="D559" s="36"/>
      <c r="E559" s="35"/>
      <c r="F559" s="36"/>
      <c r="G559" s="35"/>
      <c r="H559" s="37"/>
    </row>
    <row r="560" spans="1:8" x14ac:dyDescent="0.3">
      <c r="A560" s="41"/>
      <c r="B560" s="42"/>
      <c r="C560" s="35"/>
      <c r="D560" s="36"/>
      <c r="E560" s="35"/>
      <c r="F560" s="36"/>
      <c r="G560" s="35"/>
      <c r="H560" s="37"/>
    </row>
    <row r="561" spans="1:8" x14ac:dyDescent="0.3">
      <c r="A561" s="41"/>
      <c r="B561" s="42"/>
      <c r="C561" s="35"/>
      <c r="D561" s="36"/>
      <c r="E561" s="35"/>
      <c r="F561" s="36"/>
      <c r="G561" s="35"/>
      <c r="H561" s="37"/>
    </row>
    <row r="562" spans="1:8" x14ac:dyDescent="0.3">
      <c r="A562" s="41"/>
      <c r="B562" s="42"/>
      <c r="C562" s="35"/>
      <c r="D562" s="36"/>
      <c r="E562" s="35"/>
      <c r="F562" s="36"/>
      <c r="G562" s="35"/>
      <c r="H562" s="37"/>
    </row>
    <row r="563" spans="1:8" x14ac:dyDescent="0.3">
      <c r="A563" s="41"/>
      <c r="B563" s="42"/>
      <c r="C563" s="35"/>
      <c r="D563" s="36"/>
      <c r="E563" s="35"/>
      <c r="F563" s="36"/>
      <c r="G563" s="35"/>
      <c r="H563" s="37"/>
    </row>
    <row r="564" spans="1:8" x14ac:dyDescent="0.3">
      <c r="A564" s="41"/>
      <c r="B564" s="42"/>
      <c r="C564" s="35"/>
      <c r="D564" s="36"/>
      <c r="E564" s="35"/>
      <c r="F564" s="36"/>
      <c r="G564" s="35"/>
      <c r="H564" s="37"/>
    </row>
    <row r="565" spans="1:8" x14ac:dyDescent="0.3">
      <c r="A565" s="41"/>
      <c r="B565" s="42"/>
      <c r="C565" s="35"/>
      <c r="D565" s="36"/>
      <c r="E565" s="35"/>
      <c r="F565" s="36"/>
      <c r="G565" s="35"/>
      <c r="H565" s="37"/>
    </row>
    <row r="566" spans="1:8" x14ac:dyDescent="0.3">
      <c r="A566" s="41"/>
      <c r="B566" s="42"/>
      <c r="C566" s="35"/>
      <c r="D566" s="36"/>
      <c r="E566" s="35"/>
      <c r="F566" s="36"/>
      <c r="G566" s="35"/>
      <c r="H566" s="37"/>
    </row>
    <row r="567" spans="1:8" x14ac:dyDescent="0.3">
      <c r="A567" s="41"/>
      <c r="B567" s="42"/>
      <c r="C567" s="35"/>
      <c r="D567" s="36"/>
      <c r="E567" s="35"/>
      <c r="F567" s="36"/>
      <c r="G567" s="35"/>
      <c r="H567" s="37"/>
    </row>
    <row r="568" spans="1:8" x14ac:dyDescent="0.3">
      <c r="A568" s="41"/>
      <c r="B568" s="42"/>
      <c r="C568" s="35"/>
      <c r="D568" s="36"/>
      <c r="E568" s="35"/>
      <c r="F568" s="36"/>
      <c r="G568" s="35"/>
      <c r="H568" s="37"/>
    </row>
    <row r="569" spans="1:8" x14ac:dyDescent="0.3">
      <c r="A569" s="41"/>
      <c r="B569" s="42"/>
      <c r="C569" s="35"/>
      <c r="D569" s="36"/>
      <c r="E569" s="35"/>
      <c r="F569" s="36"/>
      <c r="G569" s="35"/>
      <c r="H569" s="37"/>
    </row>
    <row r="570" spans="1:8" x14ac:dyDescent="0.3">
      <c r="A570" s="41"/>
      <c r="B570" s="42"/>
      <c r="C570" s="35"/>
      <c r="D570" s="36"/>
      <c r="E570" s="35"/>
      <c r="F570" s="36"/>
      <c r="G570" s="35"/>
      <c r="H570" s="37"/>
    </row>
    <row r="571" spans="1:8" x14ac:dyDescent="0.3">
      <c r="A571" s="41"/>
      <c r="B571" s="42"/>
      <c r="C571" s="35"/>
      <c r="D571" s="36"/>
      <c r="E571" s="35"/>
      <c r="F571" s="36"/>
      <c r="G571" s="35"/>
      <c r="H571" s="37"/>
    </row>
    <row r="572" spans="1:8" x14ac:dyDescent="0.3">
      <c r="A572" s="41"/>
      <c r="B572" s="42"/>
      <c r="C572" s="35"/>
      <c r="D572" s="36"/>
      <c r="E572" s="35"/>
      <c r="F572" s="36"/>
      <c r="G572" s="35"/>
      <c r="H572" s="37"/>
    </row>
    <row r="573" spans="1:8" x14ac:dyDescent="0.3">
      <c r="A573" s="41"/>
      <c r="B573" s="42"/>
      <c r="C573" s="35"/>
      <c r="D573" s="36"/>
      <c r="E573" s="35"/>
      <c r="F573" s="36"/>
      <c r="G573" s="35"/>
      <c r="H573" s="37"/>
    </row>
    <row r="574" spans="1:8" x14ac:dyDescent="0.3">
      <c r="A574" s="41"/>
      <c r="B574" s="42"/>
      <c r="C574" s="35"/>
      <c r="D574" s="36"/>
      <c r="E574" s="35"/>
      <c r="F574" s="36"/>
      <c r="G574" s="35"/>
      <c r="H574" s="37"/>
    </row>
    <row r="575" spans="1:8" x14ac:dyDescent="0.3">
      <c r="A575" s="41"/>
      <c r="B575" s="42"/>
      <c r="C575" s="35"/>
      <c r="D575" s="36"/>
      <c r="E575" s="35"/>
      <c r="F575" s="36"/>
      <c r="G575" s="35"/>
      <c r="H575" s="37"/>
    </row>
    <row r="576" spans="1:8" x14ac:dyDescent="0.3">
      <c r="A576" s="41"/>
      <c r="B576" s="42"/>
      <c r="C576" s="35"/>
      <c r="D576" s="36"/>
      <c r="E576" s="35"/>
      <c r="F576" s="36"/>
      <c r="G576" s="35"/>
      <c r="H576" s="37"/>
    </row>
    <row r="577" spans="1:8" x14ac:dyDescent="0.3">
      <c r="A577" s="41"/>
      <c r="B577" s="42"/>
      <c r="C577" s="35"/>
      <c r="D577" s="36"/>
      <c r="E577" s="35"/>
      <c r="F577" s="36"/>
      <c r="G577" s="35"/>
      <c r="H577" s="37"/>
    </row>
    <row r="578" spans="1:8" x14ac:dyDescent="0.3">
      <c r="A578" s="41"/>
      <c r="B578" s="42"/>
      <c r="C578" s="35"/>
      <c r="D578" s="36"/>
      <c r="E578" s="35"/>
      <c r="F578" s="36"/>
      <c r="G578" s="35"/>
      <c r="H578" s="37"/>
    </row>
    <row r="579" spans="1:8" x14ac:dyDescent="0.3">
      <c r="A579" s="41"/>
      <c r="B579" s="42"/>
      <c r="C579" s="35"/>
      <c r="D579" s="36"/>
      <c r="E579" s="35"/>
      <c r="F579" s="36"/>
      <c r="G579" s="35"/>
      <c r="H579" s="37"/>
    </row>
    <row r="580" spans="1:8" x14ac:dyDescent="0.3">
      <c r="A580" s="41"/>
      <c r="B580" s="42"/>
      <c r="C580" s="35"/>
      <c r="D580" s="36"/>
      <c r="E580" s="35"/>
      <c r="F580" s="36"/>
      <c r="G580" s="35"/>
      <c r="H580" s="37"/>
    </row>
    <row r="581" spans="1:8" x14ac:dyDescent="0.3">
      <c r="A581" s="41"/>
      <c r="B581" s="42"/>
      <c r="C581" s="35"/>
      <c r="D581" s="36"/>
      <c r="E581" s="35"/>
      <c r="F581" s="36"/>
      <c r="G581" s="35"/>
      <c r="H581" s="37"/>
    </row>
    <row r="582" spans="1:8" x14ac:dyDescent="0.3">
      <c r="A582" s="41"/>
      <c r="B582" s="42"/>
      <c r="C582" s="35"/>
      <c r="D582" s="36"/>
      <c r="E582" s="35"/>
      <c r="F582" s="36"/>
      <c r="G582" s="35"/>
      <c r="H582" s="37"/>
    </row>
    <row r="583" spans="1:8" x14ac:dyDescent="0.3">
      <c r="A583" s="41"/>
      <c r="B583" s="42"/>
      <c r="C583" s="35"/>
      <c r="D583" s="36"/>
      <c r="E583" s="35"/>
      <c r="F583" s="36"/>
      <c r="G583" s="35"/>
      <c r="H583" s="37"/>
    </row>
    <row r="584" spans="1:8" x14ac:dyDescent="0.3">
      <c r="A584" s="41"/>
      <c r="B584" s="42"/>
      <c r="C584" s="35"/>
      <c r="D584" s="36"/>
      <c r="E584" s="35"/>
      <c r="F584" s="36"/>
      <c r="G584" s="35"/>
      <c r="H584" s="37"/>
    </row>
    <row r="585" spans="1:8" x14ac:dyDescent="0.3">
      <c r="A585" s="41"/>
      <c r="B585" s="42"/>
      <c r="C585" s="35"/>
      <c r="D585" s="36"/>
      <c r="E585" s="35"/>
      <c r="F585" s="36"/>
      <c r="G585" s="35"/>
      <c r="H585" s="37"/>
    </row>
    <row r="586" spans="1:8" x14ac:dyDescent="0.3">
      <c r="A586" s="41"/>
      <c r="B586" s="42"/>
      <c r="C586" s="35"/>
      <c r="D586" s="36"/>
      <c r="E586" s="35"/>
      <c r="F586" s="36"/>
      <c r="G586" s="35"/>
      <c r="H586" s="37"/>
    </row>
    <row r="587" spans="1:8" x14ac:dyDescent="0.3">
      <c r="A587" s="41"/>
      <c r="B587" s="42"/>
      <c r="C587" s="35"/>
      <c r="D587" s="36"/>
      <c r="E587" s="35"/>
      <c r="F587" s="36"/>
      <c r="G587" s="35"/>
      <c r="H587" s="37"/>
    </row>
    <row r="588" spans="1:8" x14ac:dyDescent="0.3">
      <c r="A588" s="41"/>
      <c r="B588" s="42"/>
      <c r="C588" s="35"/>
      <c r="D588" s="36"/>
      <c r="E588" s="35"/>
      <c r="F588" s="36"/>
      <c r="G588" s="35"/>
      <c r="H588" s="37"/>
    </row>
    <row r="589" spans="1:8" x14ac:dyDescent="0.3">
      <c r="A589" s="41"/>
      <c r="B589" s="42"/>
      <c r="C589" s="35"/>
      <c r="D589" s="36"/>
      <c r="E589" s="35"/>
      <c r="F589" s="36"/>
      <c r="G589" s="35"/>
      <c r="H589" s="37"/>
    </row>
    <row r="590" spans="1:8" x14ac:dyDescent="0.3">
      <c r="A590" s="41"/>
      <c r="B590" s="42"/>
      <c r="C590" s="35"/>
      <c r="D590" s="36"/>
      <c r="E590" s="35"/>
      <c r="F590" s="36"/>
      <c r="G590" s="35"/>
      <c r="H590" s="37"/>
    </row>
    <row r="591" spans="1:8" x14ac:dyDescent="0.3">
      <c r="A591" s="41"/>
      <c r="B591" s="42"/>
      <c r="C591" s="35"/>
      <c r="D591" s="36"/>
      <c r="E591" s="35"/>
      <c r="F591" s="36"/>
      <c r="G591" s="35"/>
      <c r="H591" s="37"/>
    </row>
    <row r="592" spans="1:8" x14ac:dyDescent="0.3">
      <c r="A592" s="41"/>
      <c r="B592" s="42"/>
      <c r="C592" s="35"/>
      <c r="D592" s="36"/>
      <c r="E592" s="35"/>
      <c r="F592" s="36"/>
      <c r="G592" s="35"/>
      <c r="H592" s="37"/>
    </row>
    <row r="593" spans="1:8" x14ac:dyDescent="0.3">
      <c r="A593" s="41"/>
      <c r="B593" s="42"/>
      <c r="C593" s="35"/>
      <c r="D593" s="36"/>
      <c r="E593" s="35"/>
      <c r="F593" s="36"/>
      <c r="G593" s="35"/>
      <c r="H593" s="37"/>
    </row>
    <row r="594" spans="1:8" x14ac:dyDescent="0.3">
      <c r="A594" s="41"/>
      <c r="B594" s="42"/>
      <c r="C594" s="35"/>
      <c r="D594" s="36"/>
      <c r="E594" s="35"/>
      <c r="F594" s="36"/>
      <c r="G594" s="35"/>
      <c r="H594" s="37"/>
    </row>
    <row r="595" spans="1:8" x14ac:dyDescent="0.3">
      <c r="A595" s="41"/>
      <c r="B595" s="42"/>
      <c r="C595" s="35"/>
      <c r="D595" s="36"/>
      <c r="E595" s="35"/>
      <c r="F595" s="36"/>
      <c r="G595" s="35"/>
      <c r="H595" s="37"/>
    </row>
    <row r="596" spans="1:8" x14ac:dyDescent="0.3">
      <c r="A596" s="41"/>
      <c r="B596" s="42"/>
      <c r="C596" s="35"/>
      <c r="D596" s="36"/>
      <c r="E596" s="35"/>
      <c r="F596" s="36"/>
      <c r="G596" s="35"/>
      <c r="H596" s="37"/>
    </row>
    <row r="597" spans="1:8" x14ac:dyDescent="0.3">
      <c r="A597" s="41"/>
      <c r="B597" s="42"/>
      <c r="C597" s="35"/>
      <c r="D597" s="36"/>
      <c r="E597" s="35"/>
      <c r="F597" s="36"/>
      <c r="G597" s="35"/>
      <c r="H597" s="37"/>
    </row>
    <row r="598" spans="1:8" x14ac:dyDescent="0.3">
      <c r="A598" s="41"/>
      <c r="B598" s="42"/>
      <c r="C598" s="35"/>
      <c r="D598" s="36"/>
      <c r="E598" s="35"/>
      <c r="F598" s="36"/>
      <c r="G598" s="35"/>
      <c r="H598" s="37"/>
    </row>
    <row r="599" spans="1:8" x14ac:dyDescent="0.3">
      <c r="A599" s="41"/>
      <c r="B599" s="42"/>
      <c r="C599" s="35"/>
      <c r="D599" s="36"/>
      <c r="E599" s="35"/>
      <c r="F599" s="36"/>
      <c r="G599" s="35"/>
      <c r="H599" s="37"/>
    </row>
    <row r="600" spans="1:8" x14ac:dyDescent="0.3">
      <c r="A600" s="41"/>
      <c r="B600" s="42"/>
      <c r="C600" s="35"/>
      <c r="D600" s="36"/>
      <c r="E600" s="35"/>
      <c r="F600" s="36"/>
      <c r="G600" s="35"/>
      <c r="H600" s="37"/>
    </row>
    <row r="601" spans="1:8" x14ac:dyDescent="0.3">
      <c r="A601" s="41"/>
      <c r="B601" s="42"/>
      <c r="C601" s="35"/>
      <c r="D601" s="36"/>
      <c r="E601" s="35"/>
      <c r="F601" s="36"/>
      <c r="G601" s="35"/>
      <c r="H601" s="37"/>
    </row>
    <row r="602" spans="1:8" x14ac:dyDescent="0.3">
      <c r="A602" s="41"/>
      <c r="B602" s="42"/>
      <c r="C602" s="35"/>
      <c r="D602" s="36"/>
      <c r="E602" s="35"/>
      <c r="F602" s="36"/>
      <c r="G602" s="35"/>
      <c r="H602" s="37"/>
    </row>
    <row r="603" spans="1:8" x14ac:dyDescent="0.3">
      <c r="A603" s="41"/>
      <c r="B603" s="42"/>
      <c r="C603" s="35"/>
      <c r="D603" s="36"/>
      <c r="E603" s="35"/>
      <c r="F603" s="36"/>
      <c r="G603" s="35"/>
      <c r="H603" s="37"/>
    </row>
    <row r="604" spans="1:8" x14ac:dyDescent="0.3">
      <c r="A604" s="41"/>
      <c r="B604" s="42"/>
      <c r="C604" s="35"/>
      <c r="D604" s="36"/>
      <c r="E604" s="35"/>
      <c r="F604" s="36"/>
      <c r="G604" s="35"/>
      <c r="H604" s="37"/>
    </row>
    <row r="605" spans="1:8" x14ac:dyDescent="0.3">
      <c r="A605" s="41"/>
      <c r="B605" s="42"/>
      <c r="C605" s="35"/>
      <c r="D605" s="36"/>
      <c r="E605" s="35"/>
      <c r="F605" s="36"/>
      <c r="G605" s="35"/>
      <c r="H605" s="37"/>
    </row>
    <row r="606" spans="1:8" x14ac:dyDescent="0.3">
      <c r="A606" s="41"/>
      <c r="B606" s="42"/>
      <c r="C606" s="35"/>
      <c r="D606" s="36"/>
      <c r="E606" s="35"/>
      <c r="F606" s="36"/>
      <c r="G606" s="35"/>
      <c r="H606" s="37"/>
    </row>
    <row r="607" spans="1:8" x14ac:dyDescent="0.3">
      <c r="A607" s="41"/>
      <c r="B607" s="42"/>
      <c r="C607" s="35"/>
      <c r="D607" s="36"/>
      <c r="E607" s="35"/>
      <c r="F607" s="36"/>
      <c r="G607" s="35"/>
      <c r="H607" s="37"/>
    </row>
    <row r="608" spans="1:8" x14ac:dyDescent="0.3">
      <c r="A608" s="41"/>
      <c r="B608" s="42"/>
      <c r="C608" s="35"/>
      <c r="D608" s="36"/>
      <c r="E608" s="35"/>
      <c r="F608" s="36"/>
      <c r="G608" s="35"/>
      <c r="H608" s="37"/>
    </row>
    <row r="609" spans="1:8" x14ac:dyDescent="0.3">
      <c r="A609" s="41"/>
      <c r="B609" s="42"/>
      <c r="C609" s="35"/>
      <c r="D609" s="36"/>
      <c r="E609" s="35"/>
      <c r="F609" s="36"/>
      <c r="G609" s="35"/>
      <c r="H609" s="37"/>
    </row>
    <row r="610" spans="1:8" x14ac:dyDescent="0.3">
      <c r="A610" s="41"/>
      <c r="B610" s="42"/>
      <c r="C610" s="35"/>
      <c r="D610" s="36"/>
      <c r="E610" s="35"/>
      <c r="F610" s="36"/>
      <c r="G610" s="35"/>
      <c r="H610" s="37"/>
    </row>
    <row r="611" spans="1:8" x14ac:dyDescent="0.3">
      <c r="A611" s="41"/>
      <c r="B611" s="42"/>
      <c r="C611" s="35"/>
      <c r="D611" s="36"/>
      <c r="E611" s="35"/>
      <c r="F611" s="36"/>
      <c r="G611" s="35"/>
      <c r="H611" s="37"/>
    </row>
    <row r="612" spans="1:8" x14ac:dyDescent="0.3">
      <c r="A612" s="41"/>
      <c r="B612" s="42"/>
      <c r="C612" s="35"/>
      <c r="D612" s="36"/>
      <c r="E612" s="35"/>
      <c r="F612" s="36"/>
      <c r="G612" s="35"/>
      <c r="H612" s="37"/>
    </row>
    <row r="613" spans="1:8" x14ac:dyDescent="0.3">
      <c r="A613" s="41"/>
      <c r="B613" s="42"/>
      <c r="C613" s="35"/>
      <c r="D613" s="36"/>
      <c r="E613" s="35"/>
      <c r="F613" s="36"/>
      <c r="G613" s="35"/>
      <c r="H613" s="37"/>
    </row>
    <row r="614" spans="1:8" x14ac:dyDescent="0.3">
      <c r="A614" s="41"/>
      <c r="B614" s="42"/>
      <c r="C614" s="35"/>
      <c r="D614" s="36"/>
      <c r="E614" s="35"/>
      <c r="F614" s="36"/>
      <c r="G614" s="35"/>
      <c r="H614" s="37"/>
    </row>
    <row r="615" spans="1:8" x14ac:dyDescent="0.3">
      <c r="A615" s="41"/>
      <c r="B615" s="42"/>
      <c r="C615" s="35"/>
      <c r="D615" s="36"/>
      <c r="E615" s="35"/>
      <c r="F615" s="36"/>
      <c r="G615" s="35"/>
      <c r="H615" s="37"/>
    </row>
    <row r="616" spans="1:8" x14ac:dyDescent="0.3">
      <c r="A616" s="41"/>
      <c r="B616" s="42"/>
      <c r="C616" s="35"/>
      <c r="D616" s="36"/>
      <c r="E616" s="35"/>
      <c r="F616" s="36"/>
      <c r="G616" s="35"/>
      <c r="H616" s="37"/>
    </row>
    <row r="617" spans="1:8" x14ac:dyDescent="0.3">
      <c r="A617" s="41"/>
      <c r="B617" s="42"/>
      <c r="C617" s="35"/>
      <c r="D617" s="36"/>
      <c r="E617" s="35"/>
      <c r="F617" s="36"/>
      <c r="G617" s="35"/>
      <c r="H617" s="37"/>
    </row>
    <row r="618" spans="1:8" x14ac:dyDescent="0.3">
      <c r="A618" s="41"/>
      <c r="B618" s="42"/>
      <c r="C618" s="35"/>
      <c r="D618" s="36"/>
      <c r="E618" s="35"/>
      <c r="F618" s="36"/>
      <c r="G618" s="35"/>
      <c r="H618" s="37"/>
    </row>
    <row r="619" spans="1:8" x14ac:dyDescent="0.3">
      <c r="A619" s="41"/>
      <c r="B619" s="42"/>
      <c r="C619" s="35"/>
      <c r="D619" s="36"/>
      <c r="E619" s="35"/>
      <c r="F619" s="36"/>
      <c r="G619" s="35"/>
      <c r="H619" s="37"/>
    </row>
    <row r="620" spans="1:8" x14ac:dyDescent="0.3">
      <c r="A620" s="41"/>
      <c r="B620" s="42"/>
      <c r="C620" s="35"/>
      <c r="D620" s="36"/>
      <c r="E620" s="35"/>
      <c r="F620" s="36"/>
      <c r="G620" s="35"/>
      <c r="H620" s="37"/>
    </row>
    <row r="621" spans="1:8" x14ac:dyDescent="0.3">
      <c r="A621" s="41"/>
      <c r="B621" s="42"/>
      <c r="C621" s="35"/>
      <c r="D621" s="36"/>
      <c r="E621" s="35"/>
      <c r="F621" s="36"/>
      <c r="G621" s="35"/>
      <c r="H621" s="37"/>
    </row>
    <row r="622" spans="1:8" x14ac:dyDescent="0.3">
      <c r="A622" s="41"/>
      <c r="B622" s="42"/>
      <c r="C622" s="35"/>
      <c r="D622" s="36"/>
      <c r="E622" s="35"/>
      <c r="F622" s="36"/>
      <c r="G622" s="35"/>
      <c r="H622" s="37"/>
    </row>
    <row r="623" spans="1:8" x14ac:dyDescent="0.3">
      <c r="A623" s="41"/>
      <c r="B623" s="42"/>
      <c r="C623" s="35"/>
      <c r="D623" s="36"/>
      <c r="E623" s="35"/>
      <c r="F623" s="36"/>
      <c r="G623" s="35"/>
      <c r="H623" s="37"/>
    </row>
    <row r="624" spans="1:8" x14ac:dyDescent="0.3">
      <c r="A624" s="41"/>
      <c r="B624" s="42"/>
      <c r="C624" s="35"/>
      <c r="D624" s="36"/>
      <c r="E624" s="35"/>
      <c r="F624" s="36"/>
      <c r="G624" s="35"/>
      <c r="H624" s="37"/>
    </row>
    <row r="625" spans="1:8" x14ac:dyDescent="0.3">
      <c r="A625" s="41"/>
      <c r="B625" s="42"/>
      <c r="C625" s="35"/>
      <c r="D625" s="36"/>
      <c r="E625" s="35"/>
      <c r="F625" s="36"/>
      <c r="G625" s="35"/>
      <c r="H625" s="37"/>
    </row>
    <row r="626" spans="1:8" x14ac:dyDescent="0.3">
      <c r="A626" s="41"/>
      <c r="B626" s="42"/>
      <c r="C626" s="35"/>
      <c r="D626" s="36"/>
      <c r="E626" s="35"/>
      <c r="F626" s="36"/>
      <c r="G626" s="35"/>
      <c r="H626" s="37"/>
    </row>
    <row r="627" spans="1:8" x14ac:dyDescent="0.3">
      <c r="A627" s="41"/>
      <c r="B627" s="42"/>
      <c r="C627" s="35"/>
      <c r="D627" s="36"/>
      <c r="E627" s="35"/>
      <c r="F627" s="36"/>
      <c r="G627" s="35"/>
      <c r="H627" s="37"/>
    </row>
    <row r="628" spans="1:8" x14ac:dyDescent="0.3">
      <c r="A628" s="41"/>
      <c r="B628" s="42"/>
      <c r="C628" s="35"/>
      <c r="D628" s="36"/>
      <c r="E628" s="35"/>
      <c r="F628" s="36"/>
      <c r="G628" s="35"/>
      <c r="H628" s="37"/>
    </row>
    <row r="629" spans="1:8" x14ac:dyDescent="0.3">
      <c r="A629" s="41"/>
      <c r="B629" s="42"/>
      <c r="C629" s="35"/>
      <c r="D629" s="36"/>
      <c r="E629" s="35"/>
      <c r="F629" s="36"/>
      <c r="G629" s="35"/>
      <c r="H629" s="37"/>
    </row>
    <row r="630" spans="1:8" x14ac:dyDescent="0.3">
      <c r="A630" s="41"/>
      <c r="B630" s="42"/>
      <c r="C630" s="35"/>
      <c r="D630" s="36"/>
      <c r="E630" s="35"/>
      <c r="F630" s="36"/>
      <c r="G630" s="35"/>
      <c r="H630" s="37"/>
    </row>
    <row r="631" spans="1:8" x14ac:dyDescent="0.3">
      <c r="A631" s="41"/>
      <c r="B631" s="42"/>
      <c r="C631" s="35"/>
      <c r="D631" s="36"/>
      <c r="E631" s="35"/>
      <c r="F631" s="36"/>
      <c r="G631" s="35"/>
      <c r="H631" s="37"/>
    </row>
    <row r="632" spans="1:8" x14ac:dyDescent="0.3">
      <c r="A632" s="41"/>
      <c r="B632" s="42"/>
      <c r="C632" s="35"/>
      <c r="D632" s="36"/>
      <c r="E632" s="35"/>
      <c r="F632" s="36"/>
      <c r="G632" s="35"/>
      <c r="H632" s="37"/>
    </row>
    <row r="633" spans="1:8" x14ac:dyDescent="0.3">
      <c r="A633" s="41"/>
      <c r="B633" s="42"/>
      <c r="C633" s="35"/>
      <c r="D633" s="36"/>
      <c r="E633" s="35"/>
      <c r="F633" s="36"/>
      <c r="G633" s="35"/>
      <c r="H633" s="37"/>
    </row>
    <row r="634" spans="1:8" x14ac:dyDescent="0.3">
      <c r="A634" s="41"/>
      <c r="B634" s="42"/>
      <c r="C634" s="35"/>
      <c r="D634" s="36"/>
      <c r="E634" s="35"/>
      <c r="F634" s="36"/>
      <c r="G634" s="35"/>
      <c r="H634" s="37"/>
    </row>
    <row r="635" spans="1:8" x14ac:dyDescent="0.3">
      <c r="A635" s="41"/>
      <c r="B635" s="42"/>
      <c r="C635" s="35"/>
      <c r="D635" s="36"/>
      <c r="E635" s="35"/>
      <c r="F635" s="36"/>
      <c r="G635" s="35"/>
      <c r="H635" s="37"/>
    </row>
    <row r="636" spans="1:8" x14ac:dyDescent="0.3">
      <c r="A636" s="41"/>
      <c r="B636" s="42"/>
      <c r="C636" s="35"/>
      <c r="D636" s="36"/>
      <c r="E636" s="35"/>
      <c r="F636" s="36"/>
      <c r="G636" s="35"/>
      <c r="H636" s="37"/>
    </row>
    <row r="637" spans="1:8" x14ac:dyDescent="0.3">
      <c r="A637" s="41"/>
      <c r="B637" s="42"/>
      <c r="C637" s="35"/>
      <c r="D637" s="36"/>
      <c r="E637" s="35"/>
      <c r="F637" s="36"/>
      <c r="G637" s="35"/>
      <c r="H637" s="37"/>
    </row>
    <row r="638" spans="1:8" x14ac:dyDescent="0.3">
      <c r="A638" s="41"/>
      <c r="B638" s="42"/>
      <c r="C638" s="35"/>
      <c r="D638" s="36"/>
      <c r="E638" s="35"/>
      <c r="F638" s="36"/>
      <c r="G638" s="35"/>
      <c r="H638" s="37"/>
    </row>
    <row r="639" spans="1:8" x14ac:dyDescent="0.3">
      <c r="A639" s="41"/>
      <c r="B639" s="42"/>
      <c r="C639" s="35"/>
      <c r="D639" s="36"/>
      <c r="E639" s="35"/>
      <c r="F639" s="36"/>
      <c r="G639" s="35"/>
      <c r="H639" s="37"/>
    </row>
    <row r="640" spans="1:8" x14ac:dyDescent="0.3">
      <c r="A640" s="41"/>
      <c r="B640" s="42"/>
      <c r="C640" s="35"/>
      <c r="D640" s="36"/>
      <c r="E640" s="35"/>
      <c r="F640" s="36"/>
      <c r="G640" s="35"/>
      <c r="H640" s="37"/>
    </row>
    <row r="641" spans="1:8" x14ac:dyDescent="0.3">
      <c r="A641" s="41"/>
      <c r="B641" s="42"/>
      <c r="C641" s="35"/>
      <c r="D641" s="36"/>
      <c r="E641" s="35"/>
      <c r="F641" s="36"/>
      <c r="G641" s="35"/>
      <c r="H641" s="37"/>
    </row>
    <row r="642" spans="1:8" x14ac:dyDescent="0.3">
      <c r="A642" s="41"/>
      <c r="B642" s="42"/>
      <c r="C642" s="35"/>
      <c r="D642" s="36"/>
      <c r="E642" s="35"/>
      <c r="F642" s="36"/>
      <c r="G642" s="35"/>
      <c r="H642" s="37"/>
    </row>
    <row r="643" spans="1:8" x14ac:dyDescent="0.3">
      <c r="A643" s="41"/>
      <c r="B643" s="42"/>
      <c r="C643" s="35"/>
      <c r="D643" s="36"/>
      <c r="E643" s="35"/>
      <c r="F643" s="36"/>
      <c r="G643" s="35"/>
      <c r="H643" s="37"/>
    </row>
    <row r="644" spans="1:8" x14ac:dyDescent="0.3">
      <c r="A644" s="41"/>
      <c r="B644" s="42"/>
      <c r="C644" s="35"/>
      <c r="D644" s="36"/>
      <c r="E644" s="35"/>
      <c r="F644" s="36"/>
      <c r="G644" s="35"/>
      <c r="H644" s="37"/>
    </row>
    <row r="645" spans="1:8" x14ac:dyDescent="0.3">
      <c r="A645" s="41"/>
      <c r="B645" s="42"/>
      <c r="C645" s="35"/>
      <c r="D645" s="36"/>
      <c r="E645" s="35"/>
      <c r="F645" s="36"/>
      <c r="G645" s="35"/>
      <c r="H645" s="37"/>
    </row>
    <row r="646" spans="1:8" x14ac:dyDescent="0.3">
      <c r="A646" s="41"/>
      <c r="B646" s="42"/>
      <c r="C646" s="35"/>
      <c r="D646" s="36"/>
      <c r="E646" s="35"/>
      <c r="F646" s="36"/>
      <c r="G646" s="35"/>
      <c r="H646" s="37"/>
    </row>
    <row r="647" spans="1:8" x14ac:dyDescent="0.3">
      <c r="A647" s="41"/>
      <c r="B647" s="42"/>
      <c r="C647" s="35"/>
      <c r="D647" s="36"/>
      <c r="E647" s="35"/>
      <c r="F647" s="36"/>
      <c r="G647" s="35"/>
      <c r="H647" s="37"/>
    </row>
    <row r="648" spans="1:8" x14ac:dyDescent="0.3">
      <c r="A648" s="41"/>
      <c r="B648" s="42"/>
      <c r="C648" s="35"/>
      <c r="D648" s="36"/>
      <c r="E648" s="35"/>
      <c r="F648" s="36"/>
      <c r="G648" s="35"/>
      <c r="H648" s="37"/>
    </row>
    <row r="649" spans="1:8" x14ac:dyDescent="0.3">
      <c r="A649" s="41"/>
      <c r="B649" s="42"/>
      <c r="C649" s="35"/>
      <c r="D649" s="36"/>
      <c r="E649" s="35"/>
      <c r="F649" s="36"/>
      <c r="G649" s="35"/>
      <c r="H649" s="37"/>
    </row>
    <row r="650" spans="1:8" x14ac:dyDescent="0.3">
      <c r="A650" s="41"/>
      <c r="B650" s="42"/>
      <c r="C650" s="35"/>
      <c r="D650" s="36"/>
      <c r="E650" s="35"/>
      <c r="F650" s="36"/>
      <c r="G650" s="35"/>
      <c r="H650" s="37"/>
    </row>
    <row r="651" spans="1:8" x14ac:dyDescent="0.3">
      <c r="A651" s="41"/>
      <c r="B651" s="42"/>
      <c r="C651" s="35"/>
      <c r="D651" s="36"/>
      <c r="E651" s="35"/>
      <c r="F651" s="36"/>
      <c r="G651" s="35"/>
      <c r="H651" s="37"/>
    </row>
    <row r="652" spans="1:8" x14ac:dyDescent="0.3">
      <c r="A652" s="41"/>
      <c r="B652" s="42"/>
      <c r="C652" s="35"/>
      <c r="D652" s="36"/>
      <c r="E652" s="35"/>
      <c r="F652" s="36"/>
      <c r="G652" s="35"/>
      <c r="H652" s="37"/>
    </row>
    <row r="653" spans="1:8" x14ac:dyDescent="0.3">
      <c r="A653" s="41"/>
      <c r="B653" s="42"/>
      <c r="C653" s="35"/>
      <c r="D653" s="36"/>
      <c r="E653" s="35"/>
      <c r="F653" s="36"/>
      <c r="G653" s="35"/>
      <c r="H653" s="37"/>
    </row>
    <row r="654" spans="1:8" x14ac:dyDescent="0.3">
      <c r="A654" s="41"/>
      <c r="B654" s="42"/>
      <c r="C654" s="35"/>
      <c r="D654" s="36"/>
      <c r="E654" s="35"/>
      <c r="F654" s="36"/>
      <c r="G654" s="35"/>
      <c r="H654" s="37"/>
    </row>
    <row r="655" spans="1:8" x14ac:dyDescent="0.3">
      <c r="A655" s="41"/>
      <c r="B655" s="42"/>
      <c r="C655" s="35"/>
      <c r="D655" s="36"/>
      <c r="E655" s="35"/>
      <c r="F655" s="36"/>
      <c r="G655" s="35"/>
      <c r="H655" s="37"/>
    </row>
    <row r="656" spans="1:8" x14ac:dyDescent="0.3">
      <c r="A656" s="41"/>
      <c r="B656" s="42"/>
      <c r="C656" s="35"/>
      <c r="D656" s="36"/>
      <c r="E656" s="35"/>
      <c r="F656" s="36"/>
      <c r="G656" s="35"/>
      <c r="H656" s="37"/>
    </row>
    <row r="657" spans="1:8" x14ac:dyDescent="0.3">
      <c r="A657" s="41"/>
      <c r="B657" s="42"/>
      <c r="C657" s="35"/>
      <c r="D657" s="36"/>
      <c r="E657" s="35"/>
      <c r="F657" s="36"/>
      <c r="G657" s="35"/>
      <c r="H657" s="37"/>
    </row>
    <row r="658" spans="1:8" x14ac:dyDescent="0.3">
      <c r="A658" s="41"/>
      <c r="B658" s="42"/>
      <c r="C658" s="35"/>
      <c r="D658" s="36"/>
      <c r="E658" s="35"/>
      <c r="F658" s="36"/>
      <c r="G658" s="35"/>
      <c r="H658" s="37"/>
    </row>
    <row r="659" spans="1:8" x14ac:dyDescent="0.3">
      <c r="A659" s="41"/>
      <c r="B659" s="42"/>
      <c r="C659" s="35"/>
      <c r="D659" s="36"/>
      <c r="E659" s="35"/>
      <c r="F659" s="36"/>
      <c r="G659" s="35"/>
      <c r="H659" s="37"/>
    </row>
    <row r="660" spans="1:8" x14ac:dyDescent="0.3">
      <c r="A660" s="41"/>
      <c r="B660" s="42"/>
      <c r="C660" s="35"/>
      <c r="D660" s="36"/>
      <c r="E660" s="35"/>
      <c r="F660" s="36"/>
      <c r="G660" s="35"/>
      <c r="H660" s="37"/>
    </row>
    <row r="661" spans="1:8" x14ac:dyDescent="0.3">
      <c r="A661" s="41"/>
      <c r="B661" s="42"/>
      <c r="C661" s="35"/>
      <c r="D661" s="36"/>
      <c r="E661" s="35"/>
      <c r="F661" s="36"/>
      <c r="G661" s="35"/>
      <c r="H661" s="37"/>
    </row>
    <row r="662" spans="1:8" x14ac:dyDescent="0.3">
      <c r="A662" s="41"/>
      <c r="B662" s="42"/>
      <c r="C662" s="35"/>
      <c r="D662" s="36"/>
      <c r="E662" s="35"/>
      <c r="F662" s="36"/>
      <c r="G662" s="35"/>
      <c r="H662" s="37"/>
    </row>
    <row r="663" spans="1:8" x14ac:dyDescent="0.3">
      <c r="A663" s="41"/>
      <c r="B663" s="42"/>
      <c r="C663" s="35"/>
      <c r="D663" s="36"/>
      <c r="E663" s="35"/>
      <c r="F663" s="36"/>
      <c r="G663" s="35"/>
      <c r="H663" s="37"/>
    </row>
    <row r="664" spans="1:8" x14ac:dyDescent="0.3">
      <c r="A664" s="41"/>
      <c r="B664" s="42"/>
      <c r="C664" s="35"/>
      <c r="D664" s="36"/>
      <c r="E664" s="35"/>
      <c r="F664" s="36"/>
      <c r="G664" s="35"/>
      <c r="H664" s="37"/>
    </row>
    <row r="665" spans="1:8" x14ac:dyDescent="0.3">
      <c r="A665" s="41"/>
      <c r="B665" s="42"/>
      <c r="C665" s="35"/>
      <c r="D665" s="36"/>
      <c r="E665" s="35"/>
      <c r="F665" s="36"/>
      <c r="G665" s="35"/>
      <c r="H665" s="37"/>
    </row>
    <row r="666" spans="1:8" x14ac:dyDescent="0.3">
      <c r="A666" s="41"/>
      <c r="B666" s="42"/>
      <c r="C666" s="35"/>
      <c r="D666" s="36"/>
      <c r="E666" s="35"/>
      <c r="F666" s="36"/>
      <c r="G666" s="35"/>
      <c r="H666" s="37"/>
    </row>
    <row r="667" spans="1:8" x14ac:dyDescent="0.3">
      <c r="A667" s="41"/>
      <c r="B667" s="42"/>
      <c r="C667" s="35"/>
      <c r="D667" s="36"/>
      <c r="E667" s="35"/>
      <c r="F667" s="36"/>
      <c r="G667" s="35"/>
      <c r="H667" s="37"/>
    </row>
    <row r="668" spans="1:8" x14ac:dyDescent="0.3">
      <c r="A668" s="41"/>
      <c r="B668" s="42"/>
      <c r="C668" s="35"/>
      <c r="D668" s="36"/>
      <c r="E668" s="35"/>
      <c r="F668" s="36"/>
      <c r="G668" s="35"/>
      <c r="H668" s="37"/>
    </row>
    <row r="669" spans="1:8" x14ac:dyDescent="0.3">
      <c r="A669" s="41"/>
      <c r="B669" s="42"/>
      <c r="C669" s="35"/>
      <c r="D669" s="36"/>
      <c r="E669" s="35"/>
      <c r="F669" s="36"/>
      <c r="G669" s="35"/>
      <c r="H669" s="37"/>
    </row>
    <row r="670" spans="1:8" x14ac:dyDescent="0.3">
      <c r="A670" s="41"/>
      <c r="B670" s="42"/>
      <c r="C670" s="35"/>
      <c r="D670" s="36"/>
      <c r="E670" s="35"/>
      <c r="F670" s="36"/>
      <c r="G670" s="35"/>
      <c r="H670" s="37"/>
    </row>
    <row r="671" spans="1:8" x14ac:dyDescent="0.3">
      <c r="A671" s="41"/>
      <c r="B671" s="42"/>
      <c r="C671" s="35"/>
      <c r="D671" s="36"/>
      <c r="E671" s="35"/>
      <c r="F671" s="36"/>
      <c r="G671" s="35"/>
      <c r="H671" s="37"/>
    </row>
    <row r="672" spans="1:8" x14ac:dyDescent="0.3">
      <c r="A672" s="41"/>
      <c r="B672" s="42"/>
      <c r="C672" s="35"/>
      <c r="D672" s="36"/>
      <c r="E672" s="35"/>
      <c r="F672" s="36"/>
      <c r="G672" s="35"/>
      <c r="H672" s="37"/>
    </row>
    <row r="673" spans="1:8" x14ac:dyDescent="0.3">
      <c r="A673" s="41"/>
      <c r="B673" s="42"/>
      <c r="C673" s="35"/>
      <c r="D673" s="36"/>
      <c r="E673" s="35"/>
      <c r="F673" s="36"/>
      <c r="G673" s="35"/>
      <c r="H673" s="37"/>
    </row>
    <row r="674" spans="1:8" x14ac:dyDescent="0.3">
      <c r="A674" s="41"/>
      <c r="B674" s="42"/>
      <c r="C674" s="35"/>
      <c r="D674" s="36"/>
      <c r="E674" s="35"/>
      <c r="F674" s="36"/>
      <c r="G674" s="35"/>
      <c r="H674" s="37"/>
    </row>
    <row r="675" spans="1:8" x14ac:dyDescent="0.3">
      <c r="A675" s="41"/>
      <c r="B675" s="42"/>
      <c r="C675" s="35"/>
      <c r="D675" s="36"/>
      <c r="E675" s="35"/>
      <c r="F675" s="36"/>
      <c r="G675" s="35"/>
      <c r="H675" s="37"/>
    </row>
    <row r="676" spans="1:8" x14ac:dyDescent="0.3">
      <c r="A676" s="41"/>
      <c r="B676" s="42"/>
      <c r="C676" s="35"/>
      <c r="D676" s="36"/>
      <c r="E676" s="35"/>
      <c r="F676" s="36"/>
      <c r="G676" s="35"/>
      <c r="H676" s="37"/>
    </row>
    <row r="677" spans="1:8" x14ac:dyDescent="0.3">
      <c r="A677" s="41"/>
      <c r="B677" s="42"/>
      <c r="C677" s="35"/>
      <c r="D677" s="36"/>
      <c r="E677" s="35"/>
      <c r="F677" s="36"/>
      <c r="G677" s="35"/>
      <c r="H677" s="37"/>
    </row>
    <row r="678" spans="1:8" x14ac:dyDescent="0.3">
      <c r="A678" s="41"/>
      <c r="B678" s="42"/>
      <c r="C678" s="35"/>
      <c r="D678" s="36"/>
      <c r="E678" s="35"/>
      <c r="F678" s="36"/>
      <c r="G678" s="35"/>
      <c r="H678" s="37"/>
    </row>
    <row r="679" spans="1:8" x14ac:dyDescent="0.3">
      <c r="A679" s="41"/>
      <c r="B679" s="42"/>
      <c r="C679" s="35"/>
      <c r="D679" s="36"/>
      <c r="E679" s="35"/>
      <c r="F679" s="36"/>
      <c r="G679" s="35"/>
      <c r="H679" s="37"/>
    </row>
    <row r="680" spans="1:8" x14ac:dyDescent="0.3">
      <c r="A680" s="41"/>
      <c r="B680" s="42"/>
      <c r="C680" s="35"/>
      <c r="D680" s="36"/>
      <c r="E680" s="35"/>
      <c r="F680" s="36"/>
      <c r="G680" s="35"/>
      <c r="H680" s="37"/>
    </row>
    <row r="681" spans="1:8" x14ac:dyDescent="0.3">
      <c r="A681" s="41"/>
      <c r="B681" s="42"/>
      <c r="C681" s="35"/>
      <c r="D681" s="36"/>
      <c r="E681" s="35"/>
      <c r="F681" s="36"/>
      <c r="G681" s="35"/>
      <c r="H681" s="37"/>
    </row>
    <row r="682" spans="1:8" x14ac:dyDescent="0.3">
      <c r="A682" s="41"/>
      <c r="B682" s="42"/>
      <c r="C682" s="35"/>
      <c r="D682" s="36"/>
      <c r="E682" s="35"/>
      <c r="F682" s="36"/>
      <c r="G682" s="35"/>
      <c r="H682" s="37"/>
    </row>
    <row r="683" spans="1:8" x14ac:dyDescent="0.3">
      <c r="A683" s="41"/>
      <c r="B683" s="42"/>
      <c r="C683" s="35"/>
      <c r="D683" s="36"/>
      <c r="E683" s="35"/>
      <c r="F683" s="36"/>
      <c r="G683" s="35"/>
      <c r="H683" s="37"/>
    </row>
    <row r="684" spans="1:8" x14ac:dyDescent="0.3">
      <c r="A684" s="41"/>
      <c r="B684" s="42"/>
      <c r="C684" s="35"/>
      <c r="D684" s="36"/>
      <c r="E684" s="35"/>
      <c r="F684" s="36"/>
      <c r="G684" s="35"/>
      <c r="H684" s="37"/>
    </row>
    <row r="685" spans="1:8" x14ac:dyDescent="0.3">
      <c r="A685" s="41"/>
      <c r="B685" s="42"/>
      <c r="C685" s="35"/>
      <c r="D685" s="36"/>
      <c r="E685" s="35"/>
      <c r="F685" s="36"/>
      <c r="G685" s="35"/>
      <c r="H685" s="37"/>
    </row>
    <row r="686" spans="1:8" x14ac:dyDescent="0.3">
      <c r="A686" s="41"/>
      <c r="B686" s="42"/>
      <c r="C686" s="35"/>
      <c r="D686" s="36"/>
      <c r="E686" s="35"/>
      <c r="F686" s="36"/>
      <c r="G686" s="35"/>
      <c r="H686" s="37"/>
    </row>
    <row r="687" spans="1:8" x14ac:dyDescent="0.3">
      <c r="A687" s="41"/>
      <c r="B687" s="42"/>
      <c r="C687" s="35"/>
      <c r="D687" s="36"/>
      <c r="E687" s="35"/>
      <c r="F687" s="36"/>
      <c r="G687" s="35"/>
      <c r="H687" s="37"/>
    </row>
    <row r="688" spans="1:8" x14ac:dyDescent="0.3">
      <c r="A688" s="41"/>
      <c r="B688" s="42"/>
      <c r="C688" s="35"/>
      <c r="D688" s="36"/>
      <c r="E688" s="35"/>
      <c r="F688" s="36"/>
      <c r="G688" s="35"/>
      <c r="H688" s="37"/>
    </row>
    <row r="689" spans="1:8" x14ac:dyDescent="0.3">
      <c r="A689" s="41"/>
      <c r="B689" s="42"/>
      <c r="C689" s="35"/>
      <c r="D689" s="36"/>
      <c r="E689" s="35"/>
      <c r="F689" s="36"/>
      <c r="G689" s="35"/>
      <c r="H689" s="37"/>
    </row>
    <row r="690" spans="1:8" x14ac:dyDescent="0.3">
      <c r="A690" s="41"/>
      <c r="B690" s="42"/>
      <c r="C690" s="35"/>
      <c r="D690" s="36"/>
      <c r="E690" s="35"/>
      <c r="F690" s="36"/>
      <c r="G690" s="35"/>
      <c r="H690" s="37"/>
    </row>
    <row r="691" spans="1:8" x14ac:dyDescent="0.3">
      <c r="A691" s="41"/>
      <c r="B691" s="42"/>
      <c r="C691" s="35"/>
      <c r="D691" s="36"/>
      <c r="E691" s="35"/>
      <c r="F691" s="36"/>
      <c r="G691" s="35"/>
      <c r="H691" s="37"/>
    </row>
    <row r="692" spans="1:8" x14ac:dyDescent="0.3">
      <c r="A692" s="41"/>
      <c r="B692" s="42"/>
      <c r="C692" s="35"/>
      <c r="D692" s="36"/>
      <c r="E692" s="35"/>
      <c r="F692" s="36"/>
      <c r="G692" s="35"/>
      <c r="H692" s="37"/>
    </row>
    <row r="693" spans="1:8" x14ac:dyDescent="0.3">
      <c r="G693" s="35"/>
      <c r="H693" s="37"/>
    </row>
    <row r="694" spans="1:8" x14ac:dyDescent="0.3">
      <c r="G694" s="35"/>
      <c r="H694" s="37"/>
    </row>
    <row r="695" spans="1:8" x14ac:dyDescent="0.3">
      <c r="G695" s="35"/>
      <c r="H695" s="37"/>
    </row>
    <row r="696" spans="1:8" x14ac:dyDescent="0.3">
      <c r="G696" s="35"/>
      <c r="H696" s="37"/>
    </row>
    <row r="697" spans="1:8" x14ac:dyDescent="0.3">
      <c r="G697" s="35"/>
      <c r="H697" s="37"/>
    </row>
    <row r="698" spans="1:8" x14ac:dyDescent="0.3">
      <c r="G698" s="35"/>
      <c r="H698" s="37"/>
    </row>
    <row r="699" spans="1:8" x14ac:dyDescent="0.3">
      <c r="G699" s="35"/>
      <c r="H699" s="37"/>
    </row>
    <row r="700" spans="1:8" x14ac:dyDescent="0.3">
      <c r="G700" s="35"/>
      <c r="H700" s="37"/>
    </row>
    <row r="701" spans="1:8" x14ac:dyDescent="0.3">
      <c r="G701" s="35"/>
      <c r="H701" s="37"/>
    </row>
    <row r="702" spans="1:8" x14ac:dyDescent="0.3">
      <c r="G702" s="35"/>
      <c r="H702" s="37"/>
    </row>
    <row r="703" spans="1:8" x14ac:dyDescent="0.3">
      <c r="G703" s="35"/>
      <c r="H703" s="37"/>
    </row>
    <row r="704" spans="1:8" x14ac:dyDescent="0.3">
      <c r="G704" s="35"/>
      <c r="H704" s="37"/>
    </row>
    <row r="705" spans="7:8" x14ac:dyDescent="0.3">
      <c r="G705" s="35"/>
      <c r="H705" s="37"/>
    </row>
    <row r="706" spans="7:8" x14ac:dyDescent="0.3">
      <c r="G706" s="35"/>
      <c r="H706" s="37"/>
    </row>
    <row r="707" spans="7:8" x14ac:dyDescent="0.3">
      <c r="G707" s="35"/>
      <c r="H707" s="37"/>
    </row>
    <row r="708" spans="7:8" x14ac:dyDescent="0.3">
      <c r="G708" s="35"/>
      <c r="H708" s="37"/>
    </row>
    <row r="709" spans="7:8" x14ac:dyDescent="0.3">
      <c r="G709" s="35"/>
      <c r="H709" s="37"/>
    </row>
    <row r="710" spans="7:8" x14ac:dyDescent="0.3">
      <c r="G710" s="35"/>
      <c r="H710" s="37"/>
    </row>
    <row r="711" spans="7:8" x14ac:dyDescent="0.3">
      <c r="G711" s="35"/>
      <c r="H711" s="37"/>
    </row>
    <row r="712" spans="7:8" x14ac:dyDescent="0.3">
      <c r="G712" s="35"/>
      <c r="H712" s="37"/>
    </row>
    <row r="713" spans="7:8" x14ac:dyDescent="0.3">
      <c r="G713" s="35"/>
      <c r="H713" s="37"/>
    </row>
    <row r="714" spans="7:8" x14ac:dyDescent="0.3">
      <c r="G714" s="35"/>
      <c r="H714" s="37"/>
    </row>
    <row r="715" spans="7:8" x14ac:dyDescent="0.3">
      <c r="G715" s="35"/>
      <c r="H715" s="37"/>
    </row>
    <row r="716" spans="7:8" x14ac:dyDescent="0.3">
      <c r="G716" s="35"/>
      <c r="H716" s="37"/>
    </row>
    <row r="717" spans="7:8" x14ac:dyDescent="0.3">
      <c r="G717" s="35"/>
      <c r="H717" s="37"/>
    </row>
    <row r="718" spans="7:8" x14ac:dyDescent="0.3">
      <c r="G718" s="35"/>
      <c r="H718" s="37"/>
    </row>
    <row r="719" spans="7:8" x14ac:dyDescent="0.3">
      <c r="G719" s="35"/>
      <c r="H719" s="37"/>
    </row>
    <row r="720" spans="7:8" x14ac:dyDescent="0.3">
      <c r="G720" s="35"/>
      <c r="H720" s="37"/>
    </row>
    <row r="721" spans="7:8" x14ac:dyDescent="0.3">
      <c r="G721" s="35"/>
      <c r="H721" s="37"/>
    </row>
    <row r="722" spans="7:8" x14ac:dyDescent="0.3">
      <c r="G722" s="35"/>
      <c r="H722" s="37"/>
    </row>
    <row r="723" spans="7:8" x14ac:dyDescent="0.3">
      <c r="G723" s="35"/>
      <c r="H723" s="37"/>
    </row>
    <row r="724" spans="7:8" x14ac:dyDescent="0.3">
      <c r="G724" s="35"/>
      <c r="H724" s="37"/>
    </row>
    <row r="725" spans="7:8" x14ac:dyDescent="0.3">
      <c r="G725" s="35"/>
      <c r="H725" s="37"/>
    </row>
    <row r="726" spans="7:8" x14ac:dyDescent="0.3">
      <c r="G726" s="35"/>
      <c r="H726" s="37"/>
    </row>
    <row r="727" spans="7:8" x14ac:dyDescent="0.3">
      <c r="G727" s="35"/>
      <c r="H727" s="37"/>
    </row>
    <row r="728" spans="7:8" x14ac:dyDescent="0.3">
      <c r="G728" s="35"/>
      <c r="H728" s="37"/>
    </row>
    <row r="729" spans="7:8" x14ac:dyDescent="0.3">
      <c r="G729" s="35"/>
      <c r="H729" s="37"/>
    </row>
    <row r="730" spans="7:8" x14ac:dyDescent="0.3">
      <c r="G730" s="35"/>
      <c r="H730" s="37"/>
    </row>
    <row r="731" spans="7:8" x14ac:dyDescent="0.3">
      <c r="G731" s="35"/>
      <c r="H731" s="37"/>
    </row>
    <row r="732" spans="7:8" x14ac:dyDescent="0.3">
      <c r="G732" s="35"/>
      <c r="H732" s="37"/>
    </row>
    <row r="733" spans="7:8" x14ac:dyDescent="0.3">
      <c r="G733" s="35"/>
      <c r="H733" s="37"/>
    </row>
    <row r="734" spans="7:8" x14ac:dyDescent="0.3">
      <c r="G734" s="35"/>
      <c r="H734" s="37"/>
    </row>
    <row r="735" spans="7:8" x14ac:dyDescent="0.3">
      <c r="G735" s="35"/>
      <c r="H735" s="37"/>
    </row>
    <row r="736" spans="7:8" x14ac:dyDescent="0.3">
      <c r="G736" s="35"/>
      <c r="H736" s="37"/>
    </row>
    <row r="737" spans="7:8" x14ac:dyDescent="0.3">
      <c r="G737" s="35"/>
      <c r="H737" s="37"/>
    </row>
    <row r="738" spans="7:8" x14ac:dyDescent="0.3">
      <c r="G738" s="35"/>
      <c r="H738" s="37"/>
    </row>
    <row r="739" spans="7:8" x14ac:dyDescent="0.3">
      <c r="G739" s="35"/>
      <c r="H739" s="37"/>
    </row>
    <row r="740" spans="7:8" x14ac:dyDescent="0.3">
      <c r="G740" s="35"/>
      <c r="H740" s="37"/>
    </row>
    <row r="741" spans="7:8" x14ac:dyDescent="0.3">
      <c r="G741" s="35"/>
      <c r="H741" s="37"/>
    </row>
    <row r="742" spans="7:8" x14ac:dyDescent="0.3">
      <c r="G742" s="35"/>
      <c r="H742" s="37"/>
    </row>
    <row r="743" spans="7:8" x14ac:dyDescent="0.3">
      <c r="G743" s="35"/>
      <c r="H743" s="37"/>
    </row>
    <row r="744" spans="7:8" x14ac:dyDescent="0.3">
      <c r="G744" s="35"/>
      <c r="H744" s="37"/>
    </row>
    <row r="745" spans="7:8" x14ac:dyDescent="0.3">
      <c r="G745" s="35"/>
      <c r="H745" s="37"/>
    </row>
    <row r="746" spans="7:8" x14ac:dyDescent="0.3">
      <c r="G746" s="35"/>
      <c r="H746" s="37"/>
    </row>
    <row r="747" spans="7:8" x14ac:dyDescent="0.3">
      <c r="G747" s="35"/>
      <c r="H747" s="37"/>
    </row>
    <row r="748" spans="7:8" x14ac:dyDescent="0.3">
      <c r="G748" s="35"/>
      <c r="H748" s="37"/>
    </row>
    <row r="749" spans="7:8" x14ac:dyDescent="0.3">
      <c r="G749" s="35"/>
      <c r="H749" s="37"/>
    </row>
    <row r="750" spans="7:8" x14ac:dyDescent="0.3">
      <c r="G750" s="35"/>
      <c r="H750" s="37"/>
    </row>
    <row r="751" spans="7:8" x14ac:dyDescent="0.3">
      <c r="G751" s="35"/>
      <c r="H751" s="37"/>
    </row>
    <row r="752" spans="7:8" x14ac:dyDescent="0.3">
      <c r="G752" s="35"/>
      <c r="H752" s="37"/>
    </row>
    <row r="753" spans="7:8" x14ac:dyDescent="0.3">
      <c r="G753" s="35"/>
      <c r="H753" s="37"/>
    </row>
    <row r="754" spans="7:8" x14ac:dyDescent="0.3">
      <c r="G754" s="35"/>
      <c r="H754" s="37"/>
    </row>
    <row r="755" spans="7:8" x14ac:dyDescent="0.3">
      <c r="G755" s="35"/>
      <c r="H755" s="37"/>
    </row>
    <row r="756" spans="7:8" x14ac:dyDescent="0.3">
      <c r="G756" s="35"/>
      <c r="H756" s="37"/>
    </row>
    <row r="757" spans="7:8" x14ac:dyDescent="0.3">
      <c r="G757" s="35"/>
      <c r="H757" s="37"/>
    </row>
    <row r="758" spans="7:8" x14ac:dyDescent="0.3">
      <c r="G758" s="35"/>
      <c r="H758" s="37"/>
    </row>
    <row r="759" spans="7:8" x14ac:dyDescent="0.3">
      <c r="G759" s="35"/>
      <c r="H759" s="37"/>
    </row>
    <row r="760" spans="7:8" x14ac:dyDescent="0.3">
      <c r="G760" s="35"/>
      <c r="H760" s="37"/>
    </row>
    <row r="761" spans="7:8" x14ac:dyDescent="0.3">
      <c r="G761" s="35"/>
      <c r="H761" s="37"/>
    </row>
    <row r="762" spans="7:8" x14ac:dyDescent="0.3">
      <c r="G762" s="35"/>
      <c r="H762" s="37"/>
    </row>
    <row r="763" spans="7:8" x14ac:dyDescent="0.3">
      <c r="G763" s="35"/>
      <c r="H763" s="37"/>
    </row>
    <row r="764" spans="7:8" x14ac:dyDescent="0.3">
      <c r="G764" s="35"/>
      <c r="H764" s="37"/>
    </row>
    <row r="765" spans="7:8" x14ac:dyDescent="0.3">
      <c r="G765" s="35"/>
      <c r="H765" s="37"/>
    </row>
    <row r="766" spans="7:8" x14ac:dyDescent="0.3">
      <c r="G766" s="35"/>
      <c r="H766" s="37"/>
    </row>
    <row r="767" spans="7:8" x14ac:dyDescent="0.3">
      <c r="G767" s="35"/>
      <c r="H767" s="37"/>
    </row>
    <row r="768" spans="7:8" x14ac:dyDescent="0.3">
      <c r="G768" s="35"/>
      <c r="H768" s="37"/>
    </row>
    <row r="769" spans="7:8" x14ac:dyDescent="0.3">
      <c r="G769" s="35"/>
      <c r="H769" s="37"/>
    </row>
    <row r="770" spans="7:8" x14ac:dyDescent="0.3">
      <c r="G770" s="35"/>
      <c r="H770" s="37"/>
    </row>
    <row r="771" spans="7:8" x14ac:dyDescent="0.3">
      <c r="G771" s="35"/>
      <c r="H771" s="37"/>
    </row>
    <row r="772" spans="7:8" x14ac:dyDescent="0.3">
      <c r="G772" s="35"/>
      <c r="H772" s="37"/>
    </row>
    <row r="773" spans="7:8" x14ac:dyDescent="0.3">
      <c r="G773" s="35"/>
      <c r="H773" s="37"/>
    </row>
    <row r="774" spans="7:8" x14ac:dyDescent="0.3">
      <c r="G774" s="35"/>
      <c r="H774" s="37"/>
    </row>
    <row r="775" spans="7:8" x14ac:dyDescent="0.3">
      <c r="G775" s="35"/>
      <c r="H775" s="37"/>
    </row>
    <row r="776" spans="7:8" x14ac:dyDescent="0.3">
      <c r="G776" s="35"/>
      <c r="H776" s="37"/>
    </row>
    <row r="777" spans="7:8" x14ac:dyDescent="0.3">
      <c r="G777" s="35"/>
      <c r="H777" s="37"/>
    </row>
    <row r="778" spans="7:8" x14ac:dyDescent="0.3">
      <c r="G778" s="35"/>
      <c r="H778" s="37"/>
    </row>
    <row r="779" spans="7:8" x14ac:dyDescent="0.3">
      <c r="G779" s="35"/>
      <c r="H779" s="37"/>
    </row>
    <row r="780" spans="7:8" x14ac:dyDescent="0.3">
      <c r="G780" s="35"/>
      <c r="H780" s="37"/>
    </row>
    <row r="781" spans="7:8" x14ac:dyDescent="0.3">
      <c r="G781" s="35"/>
      <c r="H781" s="37"/>
    </row>
    <row r="782" spans="7:8" x14ac:dyDescent="0.3">
      <c r="G782" s="35"/>
      <c r="H782" s="37"/>
    </row>
    <row r="783" spans="7:8" x14ac:dyDescent="0.3">
      <c r="G783" s="35"/>
      <c r="H783" s="37"/>
    </row>
    <row r="784" spans="7:8" x14ac:dyDescent="0.3">
      <c r="G784" s="35"/>
      <c r="H784" s="37"/>
    </row>
    <row r="785" spans="7:8" x14ac:dyDescent="0.3">
      <c r="G785" s="35"/>
      <c r="H785" s="37"/>
    </row>
    <row r="786" spans="7:8" x14ac:dyDescent="0.3">
      <c r="G786" s="35"/>
      <c r="H786" s="37"/>
    </row>
    <row r="787" spans="7:8" x14ac:dyDescent="0.3">
      <c r="G787" s="35"/>
      <c r="H787" s="37"/>
    </row>
    <row r="788" spans="7:8" x14ac:dyDescent="0.3">
      <c r="G788" s="35"/>
      <c r="H788" s="37"/>
    </row>
    <row r="789" spans="7:8" x14ac:dyDescent="0.3">
      <c r="G789" s="35"/>
      <c r="H789" s="37"/>
    </row>
    <row r="790" spans="7:8" x14ac:dyDescent="0.3">
      <c r="G790" s="35"/>
      <c r="H790" s="37"/>
    </row>
    <row r="791" spans="7:8" x14ac:dyDescent="0.3">
      <c r="G791" s="35"/>
      <c r="H791" s="37"/>
    </row>
    <row r="792" spans="7:8" x14ac:dyDescent="0.3">
      <c r="G792" s="35"/>
      <c r="H792" s="37"/>
    </row>
    <row r="793" spans="7:8" x14ac:dyDescent="0.3">
      <c r="G793" s="35"/>
      <c r="H793" s="37"/>
    </row>
    <row r="794" spans="7:8" x14ac:dyDescent="0.3">
      <c r="G794" s="35"/>
      <c r="H794" s="37"/>
    </row>
    <row r="795" spans="7:8" x14ac:dyDescent="0.3">
      <c r="G795" s="35"/>
      <c r="H795" s="37"/>
    </row>
    <row r="796" spans="7:8" x14ac:dyDescent="0.3">
      <c r="G796" s="35"/>
      <c r="H796" s="37"/>
    </row>
    <row r="797" spans="7:8" x14ac:dyDescent="0.3">
      <c r="G797" s="35"/>
      <c r="H797" s="37"/>
    </row>
    <row r="798" spans="7:8" x14ac:dyDescent="0.3">
      <c r="G798" s="35"/>
      <c r="H798" s="37"/>
    </row>
    <row r="799" spans="7:8" x14ac:dyDescent="0.3">
      <c r="G799" s="35"/>
      <c r="H799" s="37"/>
    </row>
    <row r="800" spans="7:8" x14ac:dyDescent="0.3">
      <c r="G800" s="35"/>
      <c r="H800" s="37"/>
    </row>
    <row r="801" spans="7:8" x14ac:dyDescent="0.3">
      <c r="G801" s="35"/>
      <c r="H801" s="37"/>
    </row>
    <row r="802" spans="7:8" x14ac:dyDescent="0.3">
      <c r="G802" s="35"/>
      <c r="H802" s="37"/>
    </row>
    <row r="803" spans="7:8" x14ac:dyDescent="0.3">
      <c r="G803" s="35"/>
      <c r="H803" s="37"/>
    </row>
    <row r="804" spans="7:8" x14ac:dyDescent="0.3">
      <c r="G804" s="35"/>
      <c r="H804" s="37"/>
    </row>
    <row r="805" spans="7:8" x14ac:dyDescent="0.3">
      <c r="G805" s="35"/>
      <c r="H805" s="37"/>
    </row>
    <row r="806" spans="7:8" x14ac:dyDescent="0.3">
      <c r="G806" s="35"/>
      <c r="H806" s="37"/>
    </row>
    <row r="807" spans="7:8" x14ac:dyDescent="0.3">
      <c r="G807" s="35"/>
      <c r="H807" s="37"/>
    </row>
    <row r="808" spans="7:8" x14ac:dyDescent="0.3">
      <c r="G808" s="35"/>
      <c r="H808" s="37"/>
    </row>
    <row r="809" spans="7:8" x14ac:dyDescent="0.3">
      <c r="G809" s="35"/>
      <c r="H809" s="37"/>
    </row>
    <row r="810" spans="7:8" x14ac:dyDescent="0.3">
      <c r="G810" s="35"/>
      <c r="H810" s="37"/>
    </row>
    <row r="811" spans="7:8" x14ac:dyDescent="0.3">
      <c r="G811" s="35"/>
      <c r="H811" s="37"/>
    </row>
    <row r="812" spans="7:8" x14ac:dyDescent="0.3">
      <c r="G812" s="35"/>
      <c r="H812" s="37"/>
    </row>
    <row r="813" spans="7:8" x14ac:dyDescent="0.3">
      <c r="G813" s="35"/>
      <c r="H813" s="37"/>
    </row>
    <row r="814" spans="7:8" x14ac:dyDescent="0.3">
      <c r="G814" s="35"/>
      <c r="H814" s="37"/>
    </row>
    <row r="815" spans="7:8" x14ac:dyDescent="0.3">
      <c r="G815" s="35"/>
      <c r="H815" s="37"/>
    </row>
    <row r="816" spans="7:8" x14ac:dyDescent="0.3">
      <c r="G816" s="35"/>
      <c r="H816" s="37"/>
    </row>
    <row r="817" spans="7:8" x14ac:dyDescent="0.3">
      <c r="G817" s="35"/>
      <c r="H817" s="37"/>
    </row>
    <row r="818" spans="7:8" x14ac:dyDescent="0.3">
      <c r="G818" s="35"/>
      <c r="H818" s="37"/>
    </row>
    <row r="819" spans="7:8" x14ac:dyDescent="0.3">
      <c r="G819" s="35"/>
      <c r="H819" s="37"/>
    </row>
    <row r="820" spans="7:8" x14ac:dyDescent="0.3">
      <c r="G820" s="35"/>
      <c r="H820" s="37"/>
    </row>
    <row r="821" spans="7:8" x14ac:dyDescent="0.3">
      <c r="G821" s="35"/>
      <c r="H821" s="37"/>
    </row>
    <row r="822" spans="7:8" x14ac:dyDescent="0.3">
      <c r="G822" s="35"/>
      <c r="H822" s="37"/>
    </row>
    <row r="823" spans="7:8" x14ac:dyDescent="0.3">
      <c r="G823" s="35"/>
      <c r="H823" s="37"/>
    </row>
    <row r="824" spans="7:8" x14ac:dyDescent="0.3">
      <c r="G824" s="35"/>
      <c r="H824" s="37"/>
    </row>
    <row r="825" spans="7:8" x14ac:dyDescent="0.3">
      <c r="G825" s="35"/>
      <c r="H825" s="37"/>
    </row>
    <row r="826" spans="7:8" x14ac:dyDescent="0.3">
      <c r="G826" s="35"/>
      <c r="H826" s="37"/>
    </row>
    <row r="827" spans="7:8" x14ac:dyDescent="0.3">
      <c r="G827" s="35"/>
      <c r="H827" s="37"/>
    </row>
    <row r="828" spans="7:8" x14ac:dyDescent="0.3">
      <c r="G828" s="35"/>
      <c r="H828" s="37"/>
    </row>
    <row r="829" spans="7:8" x14ac:dyDescent="0.3">
      <c r="G829" s="35"/>
      <c r="H829" s="37"/>
    </row>
    <row r="830" spans="7:8" x14ac:dyDescent="0.3">
      <c r="G830" s="35"/>
      <c r="H830" s="37"/>
    </row>
    <row r="831" spans="7:8" x14ac:dyDescent="0.3">
      <c r="G831" s="35"/>
      <c r="H831" s="37"/>
    </row>
    <row r="832" spans="7:8" x14ac:dyDescent="0.3">
      <c r="G832" s="35"/>
      <c r="H832" s="37"/>
    </row>
    <row r="833" spans="7:8" x14ac:dyDescent="0.3">
      <c r="G833" s="35"/>
      <c r="H833" s="37"/>
    </row>
    <row r="834" spans="7:8" x14ac:dyDescent="0.3">
      <c r="G834" s="35"/>
      <c r="H834" s="37"/>
    </row>
    <row r="835" spans="7:8" x14ac:dyDescent="0.3">
      <c r="G835" s="35"/>
      <c r="H835" s="37"/>
    </row>
    <row r="836" spans="7:8" x14ac:dyDescent="0.3">
      <c r="G836" s="35"/>
      <c r="H836" s="37"/>
    </row>
    <row r="837" spans="7:8" x14ac:dyDescent="0.3">
      <c r="G837" s="35"/>
      <c r="H837" s="37"/>
    </row>
    <row r="838" spans="7:8" x14ac:dyDescent="0.3">
      <c r="G838" s="35"/>
      <c r="H838" s="37"/>
    </row>
    <row r="839" spans="7:8" x14ac:dyDescent="0.3">
      <c r="G839" s="35"/>
      <c r="H839" s="37"/>
    </row>
    <row r="840" spans="7:8" x14ac:dyDescent="0.3">
      <c r="G840" s="35"/>
      <c r="H840" s="37"/>
    </row>
    <row r="841" spans="7:8" x14ac:dyDescent="0.3">
      <c r="G841" s="35"/>
      <c r="H841" s="37"/>
    </row>
    <row r="842" spans="7:8" x14ac:dyDescent="0.3">
      <c r="G842" s="35"/>
      <c r="H842" s="37"/>
    </row>
    <row r="843" spans="7:8" x14ac:dyDescent="0.3">
      <c r="G843" s="35"/>
      <c r="H843" s="37"/>
    </row>
    <row r="844" spans="7:8" x14ac:dyDescent="0.3">
      <c r="G844" s="35"/>
      <c r="H844" s="37"/>
    </row>
    <row r="845" spans="7:8" x14ac:dyDescent="0.3">
      <c r="G845" s="35"/>
      <c r="H845" s="37"/>
    </row>
    <row r="846" spans="7:8" x14ac:dyDescent="0.3">
      <c r="G846" s="35"/>
      <c r="H846" s="37"/>
    </row>
    <row r="847" spans="7:8" x14ac:dyDescent="0.3">
      <c r="G847" s="35"/>
      <c r="H847" s="37"/>
    </row>
    <row r="848" spans="7:8" x14ac:dyDescent="0.3">
      <c r="G848" s="35"/>
      <c r="H848" s="37"/>
    </row>
    <row r="849" spans="7:8" x14ac:dyDescent="0.3">
      <c r="G849" s="35"/>
      <c r="H849" s="37"/>
    </row>
    <row r="850" spans="7:8" x14ac:dyDescent="0.3">
      <c r="G850" s="35"/>
      <c r="H850" s="37"/>
    </row>
    <row r="851" spans="7:8" x14ac:dyDescent="0.3">
      <c r="G851" s="35"/>
      <c r="H851" s="37"/>
    </row>
    <row r="852" spans="7:8" x14ac:dyDescent="0.3">
      <c r="G852" s="35"/>
      <c r="H852" s="37"/>
    </row>
    <row r="853" spans="7:8" x14ac:dyDescent="0.3">
      <c r="G853" s="35"/>
      <c r="H853" s="37"/>
    </row>
    <row r="854" spans="7:8" x14ac:dyDescent="0.3">
      <c r="G854" s="35"/>
      <c r="H854" s="37"/>
    </row>
    <row r="855" spans="7:8" x14ac:dyDescent="0.3">
      <c r="G855" s="35"/>
      <c r="H855" s="37"/>
    </row>
    <row r="856" spans="7:8" x14ac:dyDescent="0.3">
      <c r="G856" s="35"/>
      <c r="H856" s="37"/>
    </row>
    <row r="857" spans="7:8" x14ac:dyDescent="0.3">
      <c r="G857" s="35"/>
      <c r="H857" s="37"/>
    </row>
    <row r="858" spans="7:8" x14ac:dyDescent="0.3">
      <c r="G858" s="35"/>
      <c r="H858" s="37"/>
    </row>
    <row r="859" spans="7:8" x14ac:dyDescent="0.3">
      <c r="G859" s="35"/>
      <c r="H859" s="37"/>
    </row>
    <row r="860" spans="7:8" x14ac:dyDescent="0.3">
      <c r="G860" s="35"/>
      <c r="H860" s="37"/>
    </row>
    <row r="861" spans="7:8" x14ac:dyDescent="0.3">
      <c r="G861" s="35"/>
      <c r="H861" s="37"/>
    </row>
    <row r="862" spans="7:8" x14ac:dyDescent="0.3">
      <c r="G862" s="35"/>
      <c r="H862" s="37"/>
    </row>
    <row r="863" spans="7:8" x14ac:dyDescent="0.3">
      <c r="G863" s="35"/>
      <c r="H863" s="37"/>
    </row>
    <row r="864" spans="7:8" x14ac:dyDescent="0.3">
      <c r="G864" s="35"/>
      <c r="H864" s="37"/>
    </row>
    <row r="865" spans="7:8" x14ac:dyDescent="0.3">
      <c r="G865" s="35"/>
      <c r="H865" s="37"/>
    </row>
    <row r="866" spans="7:8" x14ac:dyDescent="0.3">
      <c r="G866" s="35"/>
      <c r="H866" s="37"/>
    </row>
    <row r="867" spans="7:8" x14ac:dyDescent="0.3">
      <c r="G867" s="35"/>
      <c r="H867" s="37"/>
    </row>
    <row r="868" spans="7:8" x14ac:dyDescent="0.3">
      <c r="G868" s="35"/>
      <c r="H868" s="37"/>
    </row>
    <row r="869" spans="7:8" x14ac:dyDescent="0.3">
      <c r="G869" s="35"/>
      <c r="H869" s="37"/>
    </row>
    <row r="870" spans="7:8" x14ac:dyDescent="0.3">
      <c r="G870" s="35"/>
      <c r="H870" s="37"/>
    </row>
    <row r="871" spans="7:8" x14ac:dyDescent="0.3">
      <c r="G871" s="35"/>
      <c r="H871" s="37"/>
    </row>
    <row r="872" spans="7:8" x14ac:dyDescent="0.3">
      <c r="G872" s="35"/>
      <c r="H872" s="37"/>
    </row>
    <row r="873" spans="7:8" x14ac:dyDescent="0.3">
      <c r="G873" s="35"/>
      <c r="H873" s="37"/>
    </row>
    <row r="874" spans="7:8" x14ac:dyDescent="0.3">
      <c r="G874" s="35"/>
      <c r="H874" s="37"/>
    </row>
    <row r="875" spans="7:8" x14ac:dyDescent="0.3">
      <c r="G875" s="35"/>
      <c r="H875" s="37"/>
    </row>
    <row r="876" spans="7:8" x14ac:dyDescent="0.3">
      <c r="G876" s="35"/>
      <c r="H876" s="37"/>
    </row>
    <row r="877" spans="7:8" x14ac:dyDescent="0.3">
      <c r="G877" s="35"/>
      <c r="H877" s="37"/>
    </row>
    <row r="878" spans="7:8" x14ac:dyDescent="0.3">
      <c r="G878" s="35"/>
      <c r="H878" s="37"/>
    </row>
    <row r="879" spans="7:8" x14ac:dyDescent="0.3">
      <c r="G879" s="35"/>
      <c r="H879" s="37"/>
    </row>
    <row r="880" spans="7:8" x14ac:dyDescent="0.3">
      <c r="G880" s="35"/>
      <c r="H880" s="37"/>
    </row>
    <row r="881" spans="7:8" x14ac:dyDescent="0.3">
      <c r="G881" s="35"/>
      <c r="H881" s="37"/>
    </row>
    <row r="882" spans="7:8" x14ac:dyDescent="0.3">
      <c r="G882" s="35"/>
      <c r="H882" s="37"/>
    </row>
    <row r="883" spans="7:8" x14ac:dyDescent="0.3">
      <c r="G883" s="35"/>
      <c r="H883" s="37"/>
    </row>
    <row r="884" spans="7:8" x14ac:dyDescent="0.3">
      <c r="G884" s="35"/>
      <c r="H884" s="37"/>
    </row>
    <row r="885" spans="7:8" x14ac:dyDescent="0.3">
      <c r="G885" s="35"/>
      <c r="H885" s="37"/>
    </row>
    <row r="886" spans="7:8" x14ac:dyDescent="0.3">
      <c r="G886" s="35"/>
      <c r="H886" s="37"/>
    </row>
    <row r="887" spans="7:8" x14ac:dyDescent="0.3">
      <c r="G887" s="35"/>
      <c r="H887" s="37"/>
    </row>
    <row r="888" spans="7:8" x14ac:dyDescent="0.3">
      <c r="G888" s="35"/>
      <c r="H888" s="37"/>
    </row>
    <row r="889" spans="7:8" x14ac:dyDescent="0.3">
      <c r="G889" s="35"/>
      <c r="H889" s="37"/>
    </row>
    <row r="890" spans="7:8" x14ac:dyDescent="0.3">
      <c r="G890" s="35"/>
      <c r="H890" s="37"/>
    </row>
    <row r="891" spans="7:8" x14ac:dyDescent="0.3">
      <c r="G891" s="35"/>
      <c r="H891" s="37"/>
    </row>
    <row r="892" spans="7:8" x14ac:dyDescent="0.3">
      <c r="G892" s="35"/>
      <c r="H892" s="37"/>
    </row>
    <row r="893" spans="7:8" x14ac:dyDescent="0.3">
      <c r="G893" s="35"/>
      <c r="H893" s="37"/>
    </row>
    <row r="894" spans="7:8" x14ac:dyDescent="0.3">
      <c r="G894" s="35"/>
      <c r="H894" s="37"/>
    </row>
    <row r="895" spans="7:8" x14ac:dyDescent="0.3">
      <c r="G895" s="35"/>
      <c r="H895" s="37"/>
    </row>
    <row r="896" spans="7:8" x14ac:dyDescent="0.3">
      <c r="G896" s="35"/>
      <c r="H896" s="37"/>
    </row>
    <row r="897" spans="7:8" x14ac:dyDescent="0.3">
      <c r="G897" s="35"/>
      <c r="H897" s="37"/>
    </row>
    <row r="898" spans="7:8" x14ac:dyDescent="0.3">
      <c r="G898" s="35"/>
      <c r="H898" s="37"/>
    </row>
    <row r="899" spans="7:8" x14ac:dyDescent="0.3">
      <c r="G899" s="35"/>
      <c r="H899" s="37"/>
    </row>
    <row r="900" spans="7:8" x14ac:dyDescent="0.3">
      <c r="G900" s="35"/>
      <c r="H900" s="37"/>
    </row>
    <row r="901" spans="7:8" x14ac:dyDescent="0.3">
      <c r="G901" s="35"/>
      <c r="H901" s="37"/>
    </row>
    <row r="902" spans="7:8" x14ac:dyDescent="0.3">
      <c r="G902" s="35"/>
      <c r="H902" s="37"/>
    </row>
    <row r="903" spans="7:8" x14ac:dyDescent="0.3">
      <c r="G903" s="35"/>
      <c r="H903" s="37"/>
    </row>
    <row r="904" spans="7:8" x14ac:dyDescent="0.3">
      <c r="G904" s="35"/>
      <c r="H904" s="37"/>
    </row>
    <row r="905" spans="7:8" x14ac:dyDescent="0.3">
      <c r="G905" s="35"/>
      <c r="H905" s="37"/>
    </row>
    <row r="906" spans="7:8" x14ac:dyDescent="0.3">
      <c r="G906" s="35"/>
      <c r="H906" s="37"/>
    </row>
    <row r="907" spans="7:8" x14ac:dyDescent="0.3">
      <c r="G907" s="35"/>
      <c r="H907" s="37"/>
    </row>
    <row r="908" spans="7:8" x14ac:dyDescent="0.3">
      <c r="G908" s="35"/>
      <c r="H908" s="37"/>
    </row>
    <row r="909" spans="7:8" x14ac:dyDescent="0.3">
      <c r="G909" s="35"/>
      <c r="H909" s="37"/>
    </row>
    <row r="910" spans="7:8" x14ac:dyDescent="0.3">
      <c r="G910" s="35"/>
      <c r="H910" s="37"/>
    </row>
    <row r="911" spans="7:8" x14ac:dyDescent="0.3">
      <c r="G911" s="35"/>
      <c r="H911" s="37"/>
    </row>
    <row r="912" spans="7:8" x14ac:dyDescent="0.3">
      <c r="G912" s="35"/>
      <c r="H912" s="37"/>
    </row>
    <row r="913" spans="7:8" x14ac:dyDescent="0.3">
      <c r="G913" s="35"/>
      <c r="H913" s="37"/>
    </row>
    <row r="914" spans="7:8" x14ac:dyDescent="0.3">
      <c r="G914" s="35"/>
      <c r="H914" s="37"/>
    </row>
    <row r="915" spans="7:8" x14ac:dyDescent="0.3">
      <c r="G915" s="35"/>
      <c r="H915" s="37"/>
    </row>
    <row r="916" spans="7:8" x14ac:dyDescent="0.3">
      <c r="G916" s="35"/>
      <c r="H916" s="37"/>
    </row>
    <row r="917" spans="7:8" x14ac:dyDescent="0.3">
      <c r="G917" s="35"/>
      <c r="H917" s="37"/>
    </row>
    <row r="918" spans="7:8" x14ac:dyDescent="0.3">
      <c r="G918" s="35"/>
      <c r="H918" s="37"/>
    </row>
    <row r="919" spans="7:8" x14ac:dyDescent="0.3">
      <c r="G919" s="35"/>
      <c r="H919" s="37"/>
    </row>
    <row r="920" spans="7:8" x14ac:dyDescent="0.3">
      <c r="G920" s="35"/>
      <c r="H920" s="37"/>
    </row>
    <row r="921" spans="7:8" x14ac:dyDescent="0.3">
      <c r="G921" s="35"/>
      <c r="H921" s="37"/>
    </row>
    <row r="922" spans="7:8" x14ac:dyDescent="0.3">
      <c r="G922" s="35"/>
      <c r="H922" s="37"/>
    </row>
    <row r="923" spans="7:8" x14ac:dyDescent="0.3">
      <c r="G923" s="35"/>
      <c r="H923" s="37"/>
    </row>
    <row r="924" spans="7:8" x14ac:dyDescent="0.3">
      <c r="G924" s="35"/>
      <c r="H924" s="37"/>
    </row>
    <row r="925" spans="7:8" x14ac:dyDescent="0.3">
      <c r="G925" s="35"/>
      <c r="H925" s="37"/>
    </row>
    <row r="926" spans="7:8" x14ac:dyDescent="0.3">
      <c r="G926" s="35"/>
      <c r="H926" s="37"/>
    </row>
    <row r="927" spans="7:8" x14ac:dyDescent="0.3">
      <c r="G927" s="35"/>
      <c r="H927" s="37"/>
    </row>
    <row r="928" spans="7:8" x14ac:dyDescent="0.3">
      <c r="G928" s="35"/>
      <c r="H928" s="37"/>
    </row>
    <row r="929" spans="7:8" x14ac:dyDescent="0.3">
      <c r="G929" s="35"/>
      <c r="H929" s="37"/>
    </row>
    <row r="930" spans="7:8" x14ac:dyDescent="0.3">
      <c r="G930" s="35"/>
      <c r="H930" s="37"/>
    </row>
    <row r="931" spans="7:8" x14ac:dyDescent="0.3">
      <c r="G931" s="35"/>
      <c r="H931" s="37"/>
    </row>
    <row r="932" spans="7:8" x14ac:dyDescent="0.3">
      <c r="G932" s="35"/>
      <c r="H932" s="37"/>
    </row>
    <row r="933" spans="7:8" x14ac:dyDescent="0.3">
      <c r="G933" s="35"/>
      <c r="H933" s="37"/>
    </row>
    <row r="934" spans="7:8" x14ac:dyDescent="0.3">
      <c r="G934" s="35"/>
      <c r="H934" s="37"/>
    </row>
    <row r="935" spans="7:8" x14ac:dyDescent="0.3">
      <c r="G935" s="35"/>
      <c r="H935" s="37"/>
    </row>
    <row r="936" spans="7:8" x14ac:dyDescent="0.3">
      <c r="G936" s="35"/>
      <c r="H936" s="37"/>
    </row>
    <row r="937" spans="7:8" x14ac:dyDescent="0.3">
      <c r="G937" s="35"/>
      <c r="H937" s="37"/>
    </row>
    <row r="938" spans="7:8" x14ac:dyDescent="0.3">
      <c r="G938" s="35"/>
      <c r="H938" s="37"/>
    </row>
    <row r="939" spans="7:8" x14ac:dyDescent="0.3">
      <c r="G939" s="35"/>
      <c r="H939" s="37"/>
    </row>
    <row r="940" spans="7:8" x14ac:dyDescent="0.3">
      <c r="G940" s="35"/>
      <c r="H940" s="37"/>
    </row>
    <row r="941" spans="7:8" x14ac:dyDescent="0.3">
      <c r="G941" s="35"/>
      <c r="H941" s="37"/>
    </row>
    <row r="942" spans="7:8" x14ac:dyDescent="0.3">
      <c r="G942" s="35"/>
      <c r="H942" s="37"/>
    </row>
    <row r="943" spans="7:8" x14ac:dyDescent="0.3">
      <c r="G943" s="35"/>
      <c r="H943" s="37"/>
    </row>
    <row r="944" spans="7:8" x14ac:dyDescent="0.3">
      <c r="G944" s="35"/>
      <c r="H944" s="37"/>
    </row>
    <row r="945" spans="7:8" x14ac:dyDescent="0.3">
      <c r="G945" s="35"/>
      <c r="H945" s="37"/>
    </row>
    <row r="946" spans="7:8" x14ac:dyDescent="0.3">
      <c r="G946" s="35"/>
      <c r="H946" s="37"/>
    </row>
    <row r="947" spans="7:8" x14ac:dyDescent="0.3">
      <c r="G947" s="35"/>
      <c r="H947" s="37"/>
    </row>
    <row r="948" spans="7:8" x14ac:dyDescent="0.3">
      <c r="G948" s="35"/>
      <c r="H948" s="37"/>
    </row>
    <row r="949" spans="7:8" x14ac:dyDescent="0.3">
      <c r="G949" s="35"/>
      <c r="H949" s="37"/>
    </row>
    <row r="950" spans="7:8" x14ac:dyDescent="0.3">
      <c r="G950" s="35"/>
      <c r="H950" s="37"/>
    </row>
    <row r="951" spans="7:8" x14ac:dyDescent="0.3">
      <c r="G951" s="35"/>
      <c r="H951" s="37"/>
    </row>
    <row r="952" spans="7:8" x14ac:dyDescent="0.3">
      <c r="G952" s="35"/>
      <c r="H952" s="37"/>
    </row>
    <row r="953" spans="7:8" x14ac:dyDescent="0.3">
      <c r="G953" s="35"/>
      <c r="H953" s="37"/>
    </row>
    <row r="954" spans="7:8" x14ac:dyDescent="0.3">
      <c r="G954" s="35"/>
      <c r="H954" s="37"/>
    </row>
    <row r="955" spans="7:8" x14ac:dyDescent="0.3">
      <c r="G955" s="35"/>
      <c r="H955" s="37"/>
    </row>
    <row r="956" spans="7:8" x14ac:dyDescent="0.3">
      <c r="G956" s="35"/>
      <c r="H956" s="37"/>
    </row>
    <row r="957" spans="7:8" x14ac:dyDescent="0.3">
      <c r="G957" s="35"/>
      <c r="H957" s="37"/>
    </row>
    <row r="958" spans="7:8" x14ac:dyDescent="0.3">
      <c r="G958" s="35"/>
      <c r="H958" s="37"/>
    </row>
    <row r="959" spans="7:8" x14ac:dyDescent="0.3">
      <c r="G959" s="35"/>
      <c r="H959" s="37"/>
    </row>
    <row r="960" spans="7:8" x14ac:dyDescent="0.3">
      <c r="G960" s="35"/>
      <c r="H960" s="37"/>
    </row>
    <row r="961" spans="7:8" x14ac:dyDescent="0.3">
      <c r="G961" s="35"/>
      <c r="H961" s="37"/>
    </row>
    <row r="962" spans="7:8" x14ac:dyDescent="0.3">
      <c r="G962" s="35"/>
      <c r="H962" s="37"/>
    </row>
    <row r="963" spans="7:8" x14ac:dyDescent="0.3">
      <c r="G963" s="35"/>
      <c r="H963" s="37"/>
    </row>
    <row r="964" spans="7:8" x14ac:dyDescent="0.3">
      <c r="G964" s="35"/>
      <c r="H964" s="37"/>
    </row>
    <row r="965" spans="7:8" x14ac:dyDescent="0.3">
      <c r="G965" s="35"/>
      <c r="H965" s="37"/>
    </row>
    <row r="966" spans="7:8" x14ac:dyDescent="0.3">
      <c r="G966" s="35"/>
      <c r="H966" s="37"/>
    </row>
    <row r="967" spans="7:8" x14ac:dyDescent="0.3">
      <c r="G967" s="35"/>
      <c r="H967" s="37"/>
    </row>
    <row r="968" spans="7:8" x14ac:dyDescent="0.3">
      <c r="G968" s="35"/>
      <c r="H968" s="37"/>
    </row>
    <row r="969" spans="7:8" x14ac:dyDescent="0.3">
      <c r="G969" s="35"/>
      <c r="H969" s="37"/>
    </row>
    <row r="970" spans="7:8" x14ac:dyDescent="0.3">
      <c r="G970" s="35"/>
      <c r="H970" s="37"/>
    </row>
    <row r="971" spans="7:8" x14ac:dyDescent="0.3">
      <c r="G971" s="35"/>
      <c r="H971" s="37"/>
    </row>
    <row r="972" spans="7:8" x14ac:dyDescent="0.3">
      <c r="G972" s="35"/>
      <c r="H972" s="37"/>
    </row>
    <row r="973" spans="7:8" x14ac:dyDescent="0.3">
      <c r="G973" s="35"/>
      <c r="H973" s="37"/>
    </row>
    <row r="974" spans="7:8" x14ac:dyDescent="0.3">
      <c r="G974" s="35"/>
      <c r="H974" s="37"/>
    </row>
    <row r="975" spans="7:8" x14ac:dyDescent="0.3">
      <c r="G975" s="35"/>
      <c r="H975" s="37"/>
    </row>
    <row r="976" spans="7:8" x14ac:dyDescent="0.3">
      <c r="G976" s="35"/>
      <c r="H976" s="37"/>
    </row>
    <row r="977" spans="7:8" x14ac:dyDescent="0.3">
      <c r="G977" s="35"/>
      <c r="H977" s="37"/>
    </row>
    <row r="978" spans="7:8" x14ac:dyDescent="0.3">
      <c r="G978" s="35"/>
      <c r="H978" s="37"/>
    </row>
    <row r="979" spans="7:8" x14ac:dyDescent="0.3">
      <c r="G979" s="35"/>
      <c r="H979" s="37"/>
    </row>
    <row r="980" spans="7:8" x14ac:dyDescent="0.3">
      <c r="G980" s="35"/>
      <c r="H980" s="37"/>
    </row>
    <row r="981" spans="7:8" x14ac:dyDescent="0.3">
      <c r="G981" s="35"/>
      <c r="H981" s="37"/>
    </row>
    <row r="982" spans="7:8" x14ac:dyDescent="0.3">
      <c r="G982" s="35"/>
      <c r="H982" s="37"/>
    </row>
    <row r="983" spans="7:8" x14ac:dyDescent="0.3">
      <c r="G983" s="35"/>
      <c r="H983" s="37"/>
    </row>
    <row r="984" spans="7:8" x14ac:dyDescent="0.3">
      <c r="G984" s="35"/>
      <c r="H984" s="37"/>
    </row>
    <row r="985" spans="7:8" x14ac:dyDescent="0.3">
      <c r="G985" s="35"/>
      <c r="H985" s="37"/>
    </row>
    <row r="986" spans="7:8" x14ac:dyDescent="0.3">
      <c r="G986" s="35"/>
      <c r="H986" s="37"/>
    </row>
    <row r="987" spans="7:8" x14ac:dyDescent="0.3">
      <c r="G987" s="35"/>
      <c r="H987" s="37"/>
    </row>
    <row r="988" spans="7:8" x14ac:dyDescent="0.3">
      <c r="G988" s="35"/>
      <c r="H988" s="37"/>
    </row>
    <row r="989" spans="7:8" x14ac:dyDescent="0.3">
      <c r="G989" s="35"/>
      <c r="H989" s="37"/>
    </row>
    <row r="990" spans="7:8" x14ac:dyDescent="0.3">
      <c r="G990" s="35"/>
      <c r="H990" s="37"/>
    </row>
    <row r="991" spans="7:8" x14ac:dyDescent="0.3">
      <c r="G991" s="35"/>
      <c r="H991" s="37"/>
    </row>
    <row r="992" spans="7:8" x14ac:dyDescent="0.3">
      <c r="G992" s="35"/>
      <c r="H992" s="37"/>
    </row>
    <row r="993" spans="7:8" x14ac:dyDescent="0.3">
      <c r="G993" s="35"/>
      <c r="H993" s="37"/>
    </row>
    <row r="994" spans="7:8" x14ac:dyDescent="0.3">
      <c r="G994" s="35"/>
      <c r="H994" s="37"/>
    </row>
    <row r="995" spans="7:8" x14ac:dyDescent="0.3">
      <c r="G995" s="35"/>
      <c r="H995" s="37"/>
    </row>
    <row r="996" spans="7:8" x14ac:dyDescent="0.3">
      <c r="G996" s="35"/>
      <c r="H996" s="37"/>
    </row>
    <row r="997" spans="7:8" x14ac:dyDescent="0.3">
      <c r="G997" s="35"/>
      <c r="H997" s="37"/>
    </row>
    <row r="998" spans="7:8" x14ac:dyDescent="0.3">
      <c r="G998" s="35"/>
      <c r="H998" s="37"/>
    </row>
    <row r="999" spans="7:8" x14ac:dyDescent="0.3">
      <c r="G999" s="35"/>
      <c r="H999" s="37"/>
    </row>
    <row r="1000" spans="7:8" x14ac:dyDescent="0.3">
      <c r="G1000" s="35"/>
      <c r="H1000" s="37"/>
    </row>
    <row r="1001" spans="7:8" x14ac:dyDescent="0.3">
      <c r="G1001" s="35"/>
      <c r="H1001" s="37"/>
    </row>
    <row r="1002" spans="7:8" x14ac:dyDescent="0.3">
      <c r="G1002" s="35"/>
      <c r="H1002" s="37"/>
    </row>
    <row r="1003" spans="7:8" x14ac:dyDescent="0.3">
      <c r="G1003" s="35"/>
      <c r="H1003" s="37"/>
    </row>
    <row r="1004" spans="7:8" x14ac:dyDescent="0.3">
      <c r="G1004" s="35"/>
      <c r="H1004" s="37"/>
    </row>
    <row r="1005" spans="7:8" x14ac:dyDescent="0.3">
      <c r="G1005" s="35"/>
      <c r="H1005" s="37"/>
    </row>
    <row r="1006" spans="7:8" x14ac:dyDescent="0.3">
      <c r="G1006" s="35"/>
      <c r="H1006" s="37"/>
    </row>
    <row r="1007" spans="7:8" x14ac:dyDescent="0.3">
      <c r="G1007" s="35"/>
      <c r="H1007" s="37"/>
    </row>
    <row r="1008" spans="7:8" x14ac:dyDescent="0.3">
      <c r="G1008" s="35"/>
      <c r="H1008" s="37"/>
    </row>
    <row r="1009" spans="7:8" x14ac:dyDescent="0.3">
      <c r="G1009" s="35"/>
      <c r="H1009" s="37"/>
    </row>
    <row r="1010" spans="7:8" x14ac:dyDescent="0.3">
      <c r="G1010" s="35"/>
      <c r="H1010" s="37"/>
    </row>
    <row r="1011" spans="7:8" x14ac:dyDescent="0.3">
      <c r="G1011" s="35"/>
      <c r="H1011" s="37"/>
    </row>
    <row r="1012" spans="7:8" x14ac:dyDescent="0.3">
      <c r="G1012" s="35"/>
      <c r="H1012" s="37"/>
    </row>
    <row r="1013" spans="7:8" x14ac:dyDescent="0.3">
      <c r="G1013" s="35"/>
      <c r="H1013" s="37"/>
    </row>
    <row r="1014" spans="7:8" x14ac:dyDescent="0.3">
      <c r="G1014" s="35"/>
      <c r="H1014" s="37"/>
    </row>
    <row r="1015" spans="7:8" x14ac:dyDescent="0.3">
      <c r="G1015" s="35"/>
      <c r="H1015" s="37"/>
    </row>
    <row r="1016" spans="7:8" x14ac:dyDescent="0.3">
      <c r="G1016" s="35"/>
      <c r="H1016" s="37"/>
    </row>
    <row r="1017" spans="7:8" x14ac:dyDescent="0.3">
      <c r="G1017" s="35"/>
      <c r="H1017" s="37"/>
    </row>
    <row r="1018" spans="7:8" x14ac:dyDescent="0.3">
      <c r="G1018" s="35"/>
      <c r="H1018" s="37"/>
    </row>
    <row r="1019" spans="7:8" x14ac:dyDescent="0.3">
      <c r="G1019" s="35"/>
      <c r="H1019" s="37"/>
    </row>
    <row r="1020" spans="7:8" x14ac:dyDescent="0.3">
      <c r="G1020" s="35"/>
      <c r="H1020" s="37"/>
    </row>
    <row r="1021" spans="7:8" x14ac:dyDescent="0.3">
      <c r="G1021" s="35"/>
      <c r="H1021" s="37"/>
    </row>
    <row r="1022" spans="7:8" x14ac:dyDescent="0.3">
      <c r="G1022" s="35"/>
      <c r="H1022" s="37"/>
    </row>
    <row r="1023" spans="7:8" x14ac:dyDescent="0.3">
      <c r="G1023" s="35"/>
      <c r="H1023" s="37"/>
    </row>
    <row r="1024" spans="7:8" x14ac:dyDescent="0.3">
      <c r="G1024" s="35"/>
      <c r="H1024" s="37"/>
    </row>
    <row r="1025" spans="7:8" x14ac:dyDescent="0.3">
      <c r="G1025" s="35"/>
      <c r="H1025" s="37"/>
    </row>
    <row r="1026" spans="7:8" x14ac:dyDescent="0.3">
      <c r="G1026" s="35"/>
      <c r="H1026" s="37"/>
    </row>
    <row r="1027" spans="7:8" x14ac:dyDescent="0.3">
      <c r="G1027" s="35"/>
      <c r="H1027" s="37"/>
    </row>
    <row r="1028" spans="7:8" x14ac:dyDescent="0.3">
      <c r="G1028" s="35"/>
      <c r="H1028" s="37"/>
    </row>
    <row r="1029" spans="7:8" x14ac:dyDescent="0.3">
      <c r="G1029" s="35"/>
      <c r="H1029" s="37"/>
    </row>
    <row r="1030" spans="7:8" x14ac:dyDescent="0.3">
      <c r="G1030" s="35"/>
      <c r="H1030" s="37"/>
    </row>
    <row r="1031" spans="7:8" x14ac:dyDescent="0.3">
      <c r="G1031" s="35"/>
      <c r="H1031" s="37"/>
    </row>
    <row r="1032" spans="7:8" x14ac:dyDescent="0.3">
      <c r="G1032" s="35"/>
      <c r="H1032" s="37"/>
    </row>
    <row r="1033" spans="7:8" x14ac:dyDescent="0.3">
      <c r="G1033" s="35"/>
      <c r="H1033" s="37"/>
    </row>
    <row r="1034" spans="7:8" x14ac:dyDescent="0.3">
      <c r="G1034" s="35"/>
      <c r="H1034" s="37"/>
    </row>
    <row r="1035" spans="7:8" x14ac:dyDescent="0.3">
      <c r="G1035" s="35"/>
      <c r="H1035" s="37"/>
    </row>
    <row r="1036" spans="7:8" x14ac:dyDescent="0.3">
      <c r="G1036" s="35"/>
      <c r="H1036" s="37"/>
    </row>
    <row r="1037" spans="7:8" x14ac:dyDescent="0.3">
      <c r="G1037" s="35"/>
      <c r="H1037" s="37"/>
    </row>
    <row r="1038" spans="7:8" x14ac:dyDescent="0.3">
      <c r="G1038" s="35"/>
      <c r="H1038" s="37"/>
    </row>
    <row r="1039" spans="7:8" x14ac:dyDescent="0.3">
      <c r="G1039" s="35"/>
      <c r="H1039" s="37"/>
    </row>
    <row r="1040" spans="7:8" x14ac:dyDescent="0.3">
      <c r="G1040" s="35"/>
      <c r="H1040" s="37"/>
    </row>
    <row r="1041" spans="7:8" x14ac:dyDescent="0.3">
      <c r="G1041" s="35"/>
      <c r="H1041" s="37"/>
    </row>
    <row r="1042" spans="7:8" x14ac:dyDescent="0.3">
      <c r="G1042" s="35"/>
      <c r="H1042" s="37"/>
    </row>
    <row r="1043" spans="7:8" x14ac:dyDescent="0.3">
      <c r="G1043" s="35"/>
      <c r="H1043" s="37"/>
    </row>
    <row r="1044" spans="7:8" x14ac:dyDescent="0.3">
      <c r="G1044" s="35"/>
      <c r="H1044" s="37"/>
    </row>
    <row r="1045" spans="7:8" x14ac:dyDescent="0.3">
      <c r="G1045" s="35"/>
      <c r="H1045" s="37"/>
    </row>
    <row r="1046" spans="7:8" x14ac:dyDescent="0.3">
      <c r="G1046" s="35"/>
      <c r="H1046" s="37"/>
    </row>
    <row r="1047" spans="7:8" x14ac:dyDescent="0.3">
      <c r="G1047" s="35"/>
      <c r="H1047" s="37"/>
    </row>
    <row r="1048" spans="7:8" x14ac:dyDescent="0.3">
      <c r="G1048" s="35"/>
      <c r="H1048" s="37"/>
    </row>
    <row r="1049" spans="7:8" x14ac:dyDescent="0.3">
      <c r="G1049" s="35"/>
      <c r="H1049" s="37"/>
    </row>
    <row r="1050" spans="7:8" x14ac:dyDescent="0.3">
      <c r="G1050" s="35"/>
      <c r="H1050" s="37"/>
    </row>
    <row r="1051" spans="7:8" x14ac:dyDescent="0.3">
      <c r="G1051" s="35"/>
      <c r="H1051" s="37"/>
    </row>
    <row r="1052" spans="7:8" x14ac:dyDescent="0.3">
      <c r="G1052" s="35"/>
      <c r="H1052" s="37"/>
    </row>
    <row r="1053" spans="7:8" x14ac:dyDescent="0.3">
      <c r="G1053" s="35"/>
      <c r="H1053" s="37"/>
    </row>
    <row r="1054" spans="7:8" x14ac:dyDescent="0.3">
      <c r="G1054" s="35"/>
      <c r="H1054" s="37"/>
    </row>
    <row r="1055" spans="7:8" x14ac:dyDescent="0.3">
      <c r="G1055" s="35"/>
      <c r="H1055" s="37"/>
    </row>
    <row r="1056" spans="7:8" x14ac:dyDescent="0.3">
      <c r="G1056" s="35"/>
      <c r="H1056" s="37"/>
    </row>
    <row r="1057" spans="7:8" x14ac:dyDescent="0.3">
      <c r="G1057" s="35"/>
      <c r="H1057" s="37"/>
    </row>
    <row r="1058" spans="7:8" x14ac:dyDescent="0.3">
      <c r="G1058" s="35"/>
      <c r="H1058" s="37"/>
    </row>
    <row r="1059" spans="7:8" x14ac:dyDescent="0.3">
      <c r="G1059" s="35"/>
      <c r="H1059" s="37"/>
    </row>
    <row r="1060" spans="7:8" x14ac:dyDescent="0.3">
      <c r="G1060" s="35"/>
      <c r="H1060" s="37"/>
    </row>
    <row r="1061" spans="7:8" x14ac:dyDescent="0.3">
      <c r="G1061" s="35"/>
      <c r="H1061" s="37"/>
    </row>
    <row r="1062" spans="7:8" x14ac:dyDescent="0.3">
      <c r="G1062" s="35"/>
      <c r="H1062" s="37"/>
    </row>
    <row r="1063" spans="7:8" x14ac:dyDescent="0.3">
      <c r="G1063" s="35"/>
      <c r="H1063" s="37"/>
    </row>
    <row r="1064" spans="7:8" x14ac:dyDescent="0.3">
      <c r="G1064" s="35"/>
      <c r="H1064" s="37"/>
    </row>
    <row r="1065" spans="7:8" x14ac:dyDescent="0.3">
      <c r="G1065" s="35"/>
      <c r="H1065" s="37"/>
    </row>
    <row r="1066" spans="7:8" x14ac:dyDescent="0.3">
      <c r="G1066" s="35"/>
      <c r="H1066" s="37"/>
    </row>
    <row r="1067" spans="7:8" x14ac:dyDescent="0.3">
      <c r="G1067" s="35"/>
      <c r="H1067" s="37"/>
    </row>
    <row r="1068" spans="7:8" x14ac:dyDescent="0.3">
      <c r="G1068" s="35"/>
      <c r="H1068" s="37"/>
    </row>
    <row r="1069" spans="7:8" x14ac:dyDescent="0.3">
      <c r="G1069" s="35"/>
      <c r="H1069" s="37"/>
    </row>
    <row r="1070" spans="7:8" x14ac:dyDescent="0.3">
      <c r="G1070" s="35"/>
      <c r="H1070" s="37"/>
    </row>
    <row r="1071" spans="7:8" x14ac:dyDescent="0.3">
      <c r="G1071" s="35"/>
      <c r="H1071" s="37"/>
    </row>
    <row r="1072" spans="7:8" x14ac:dyDescent="0.3">
      <c r="G1072" s="35"/>
      <c r="H1072" s="37"/>
    </row>
    <row r="1073" spans="7:8" x14ac:dyDescent="0.3">
      <c r="G1073" s="35"/>
      <c r="H1073" s="37"/>
    </row>
    <row r="1074" spans="7:8" x14ac:dyDescent="0.3">
      <c r="G1074" s="35"/>
      <c r="H1074" s="37"/>
    </row>
    <row r="1075" spans="7:8" x14ac:dyDescent="0.3">
      <c r="G1075" s="35"/>
      <c r="H1075" s="37"/>
    </row>
    <row r="1076" spans="7:8" x14ac:dyDescent="0.3">
      <c r="G1076" s="35"/>
      <c r="H1076" s="37"/>
    </row>
    <row r="1077" spans="7:8" x14ac:dyDescent="0.3">
      <c r="G1077" s="35"/>
      <c r="H1077" s="37"/>
    </row>
    <row r="1078" spans="7:8" x14ac:dyDescent="0.3">
      <c r="G1078" s="35"/>
      <c r="H1078" s="37"/>
    </row>
    <row r="1079" spans="7:8" x14ac:dyDescent="0.3">
      <c r="G1079" s="35"/>
      <c r="H1079" s="37"/>
    </row>
    <row r="1080" spans="7:8" x14ac:dyDescent="0.3">
      <c r="G1080" s="35"/>
      <c r="H1080" s="37"/>
    </row>
    <row r="1081" spans="7:8" x14ac:dyDescent="0.3">
      <c r="G1081" s="35"/>
      <c r="H1081" s="37"/>
    </row>
    <row r="1082" spans="7:8" x14ac:dyDescent="0.3">
      <c r="G1082" s="35"/>
      <c r="H1082" s="37"/>
    </row>
    <row r="1083" spans="7:8" x14ac:dyDescent="0.3">
      <c r="G1083" s="35"/>
      <c r="H1083" s="37"/>
    </row>
    <row r="1084" spans="7:8" x14ac:dyDescent="0.3">
      <c r="G1084" s="35"/>
      <c r="H1084" s="37"/>
    </row>
    <row r="1085" spans="7:8" x14ac:dyDescent="0.3">
      <c r="G1085" s="35"/>
      <c r="H1085" s="37"/>
    </row>
    <row r="1086" spans="7:8" x14ac:dyDescent="0.3">
      <c r="G1086" s="35"/>
      <c r="H1086" s="37"/>
    </row>
    <row r="1087" spans="7:8" x14ac:dyDescent="0.3">
      <c r="G1087" s="35"/>
      <c r="H1087" s="37"/>
    </row>
    <row r="1088" spans="7:8" x14ac:dyDescent="0.3">
      <c r="G1088" s="35"/>
      <c r="H1088" s="37"/>
    </row>
    <row r="1089" spans="7:8" x14ac:dyDescent="0.3">
      <c r="G1089" s="35"/>
      <c r="H1089" s="37"/>
    </row>
    <row r="1090" spans="7:8" x14ac:dyDescent="0.3">
      <c r="G1090" s="35"/>
      <c r="H1090" s="37"/>
    </row>
    <row r="1091" spans="7:8" x14ac:dyDescent="0.3">
      <c r="G1091" s="35"/>
      <c r="H1091" s="37"/>
    </row>
    <row r="1092" spans="7:8" x14ac:dyDescent="0.3">
      <c r="G1092" s="35"/>
      <c r="H1092" s="37"/>
    </row>
    <row r="1093" spans="7:8" x14ac:dyDescent="0.3">
      <c r="G1093" s="35"/>
      <c r="H1093" s="37"/>
    </row>
    <row r="1094" spans="7:8" x14ac:dyDescent="0.3">
      <c r="G1094" s="35"/>
      <c r="H1094" s="37"/>
    </row>
    <row r="1095" spans="7:8" x14ac:dyDescent="0.3">
      <c r="G1095" s="35"/>
      <c r="H1095" s="37"/>
    </row>
    <row r="1096" spans="7:8" x14ac:dyDescent="0.3">
      <c r="G1096" s="35"/>
      <c r="H1096" s="37"/>
    </row>
    <row r="1097" spans="7:8" x14ac:dyDescent="0.3">
      <c r="G1097" s="35"/>
      <c r="H1097" s="37"/>
    </row>
    <row r="1098" spans="7:8" x14ac:dyDescent="0.3">
      <c r="G1098" s="35"/>
      <c r="H1098" s="37"/>
    </row>
    <row r="1099" spans="7:8" x14ac:dyDescent="0.3">
      <c r="G1099" s="35"/>
      <c r="H1099" s="37"/>
    </row>
    <row r="1100" spans="7:8" x14ac:dyDescent="0.3">
      <c r="G1100" s="35"/>
      <c r="H1100" s="37"/>
    </row>
    <row r="1101" spans="7:8" x14ac:dyDescent="0.3">
      <c r="G1101" s="35"/>
      <c r="H1101" s="37"/>
    </row>
    <row r="1102" spans="7:8" x14ac:dyDescent="0.3">
      <c r="G1102" s="35"/>
      <c r="H1102" s="37"/>
    </row>
    <row r="1103" spans="7:8" x14ac:dyDescent="0.3">
      <c r="G1103" s="35"/>
      <c r="H1103" s="37"/>
    </row>
    <row r="1104" spans="7:8" x14ac:dyDescent="0.3">
      <c r="G1104" s="35"/>
      <c r="H1104" s="37"/>
    </row>
    <row r="1105" spans="7:8" x14ac:dyDescent="0.3">
      <c r="G1105" s="35"/>
      <c r="H1105" s="37"/>
    </row>
    <row r="1106" spans="7:8" x14ac:dyDescent="0.3">
      <c r="G1106" s="35"/>
      <c r="H1106" s="37"/>
    </row>
    <row r="1107" spans="7:8" x14ac:dyDescent="0.3">
      <c r="G1107" s="35"/>
      <c r="H1107" s="37"/>
    </row>
    <row r="1108" spans="7:8" x14ac:dyDescent="0.3">
      <c r="G1108" s="35"/>
      <c r="H1108" s="37"/>
    </row>
    <row r="1109" spans="7:8" x14ac:dyDescent="0.3">
      <c r="G1109" s="35"/>
      <c r="H1109" s="37"/>
    </row>
    <row r="1110" spans="7:8" x14ac:dyDescent="0.3">
      <c r="G1110" s="35"/>
      <c r="H1110" s="37"/>
    </row>
    <row r="1111" spans="7:8" x14ac:dyDescent="0.3">
      <c r="G1111" s="35"/>
      <c r="H1111" s="37"/>
    </row>
    <row r="1112" spans="7:8" x14ac:dyDescent="0.3">
      <c r="G1112" s="35"/>
      <c r="H1112" s="37"/>
    </row>
    <row r="1113" spans="7:8" x14ac:dyDescent="0.3">
      <c r="G1113" s="35"/>
      <c r="H1113" s="37"/>
    </row>
    <row r="1114" spans="7:8" x14ac:dyDescent="0.3">
      <c r="G1114" s="35"/>
      <c r="H1114" s="37"/>
    </row>
    <row r="1115" spans="7:8" x14ac:dyDescent="0.3">
      <c r="G1115" s="35"/>
      <c r="H1115" s="37"/>
    </row>
    <row r="1116" spans="7:8" x14ac:dyDescent="0.3">
      <c r="G1116" s="35"/>
      <c r="H1116" s="37"/>
    </row>
    <row r="1117" spans="7:8" x14ac:dyDescent="0.3">
      <c r="G1117" s="35"/>
      <c r="H1117" s="37"/>
    </row>
    <row r="1118" spans="7:8" x14ac:dyDescent="0.3">
      <c r="G1118" s="35"/>
      <c r="H1118" s="37"/>
    </row>
    <row r="1119" spans="7:8" x14ac:dyDescent="0.3">
      <c r="G1119" s="35"/>
      <c r="H1119" s="37"/>
    </row>
    <row r="1120" spans="7:8" x14ac:dyDescent="0.3">
      <c r="G1120" s="35"/>
      <c r="H1120" s="37"/>
    </row>
    <row r="1121" spans="7:8" x14ac:dyDescent="0.3">
      <c r="G1121" s="35"/>
      <c r="H1121" s="37"/>
    </row>
    <row r="1122" spans="7:8" x14ac:dyDescent="0.3">
      <c r="G1122" s="35"/>
      <c r="H1122" s="37"/>
    </row>
    <row r="1123" spans="7:8" x14ac:dyDescent="0.3">
      <c r="G1123" s="35"/>
      <c r="H1123" s="37"/>
    </row>
    <row r="1124" spans="7:8" x14ac:dyDescent="0.3">
      <c r="G1124" s="35"/>
      <c r="H1124" s="37"/>
    </row>
    <row r="1125" spans="7:8" x14ac:dyDescent="0.3">
      <c r="G1125" s="35"/>
      <c r="H1125" s="37"/>
    </row>
    <row r="1126" spans="7:8" x14ac:dyDescent="0.3">
      <c r="G1126" s="35"/>
      <c r="H1126" s="37"/>
    </row>
    <row r="1127" spans="7:8" x14ac:dyDescent="0.3">
      <c r="G1127" s="35"/>
      <c r="H1127" s="37"/>
    </row>
    <row r="1128" spans="7:8" x14ac:dyDescent="0.3">
      <c r="G1128" s="35"/>
      <c r="H1128" s="37"/>
    </row>
    <row r="1129" spans="7:8" x14ac:dyDescent="0.3">
      <c r="G1129" s="35"/>
      <c r="H1129" s="37"/>
    </row>
    <row r="1130" spans="7:8" x14ac:dyDescent="0.3">
      <c r="G1130" s="35"/>
      <c r="H1130" s="37"/>
    </row>
    <row r="1131" spans="7:8" x14ac:dyDescent="0.3">
      <c r="G1131" s="35"/>
      <c r="H1131" s="37"/>
    </row>
    <row r="1132" spans="7:8" x14ac:dyDescent="0.3">
      <c r="G1132" s="35"/>
      <c r="H1132" s="37"/>
    </row>
    <row r="1133" spans="7:8" x14ac:dyDescent="0.3">
      <c r="G1133" s="35"/>
      <c r="H1133" s="37"/>
    </row>
    <row r="1134" spans="7:8" x14ac:dyDescent="0.3">
      <c r="G1134" s="35"/>
      <c r="H1134" s="37"/>
    </row>
    <row r="1135" spans="7:8" x14ac:dyDescent="0.3">
      <c r="G1135" s="35"/>
      <c r="H1135" s="37"/>
    </row>
    <row r="1136" spans="7:8" x14ac:dyDescent="0.3">
      <c r="G1136" s="35"/>
      <c r="H1136" s="37"/>
    </row>
    <row r="1137" spans="7:8" x14ac:dyDescent="0.3">
      <c r="G1137" s="35"/>
      <c r="H1137" s="37"/>
    </row>
    <row r="1138" spans="7:8" x14ac:dyDescent="0.3">
      <c r="G1138" s="35"/>
      <c r="H1138" s="37"/>
    </row>
    <row r="1139" spans="7:8" x14ac:dyDescent="0.3">
      <c r="G1139" s="35"/>
      <c r="H1139" s="37"/>
    </row>
    <row r="1140" spans="7:8" x14ac:dyDescent="0.3">
      <c r="G1140" s="35"/>
      <c r="H1140" s="37"/>
    </row>
    <row r="1141" spans="7:8" x14ac:dyDescent="0.3">
      <c r="G1141" s="35"/>
      <c r="H1141" s="37"/>
    </row>
    <row r="1142" spans="7:8" x14ac:dyDescent="0.3">
      <c r="G1142" s="35"/>
      <c r="H1142" s="37"/>
    </row>
    <row r="1143" spans="7:8" x14ac:dyDescent="0.3">
      <c r="G1143" s="35"/>
      <c r="H1143" s="37"/>
    </row>
    <row r="1144" spans="7:8" x14ac:dyDescent="0.3">
      <c r="G1144" s="35"/>
      <c r="H1144" s="37"/>
    </row>
    <row r="1145" spans="7:8" x14ac:dyDescent="0.3">
      <c r="G1145" s="35"/>
      <c r="H1145" s="37"/>
    </row>
    <row r="1146" spans="7:8" x14ac:dyDescent="0.3">
      <c r="G1146" s="35"/>
      <c r="H1146" s="37"/>
    </row>
    <row r="1147" spans="7:8" x14ac:dyDescent="0.3">
      <c r="G1147" s="35"/>
      <c r="H1147" s="37"/>
    </row>
    <row r="1148" spans="7:8" x14ac:dyDescent="0.3">
      <c r="G1148" s="35"/>
      <c r="H1148" s="37"/>
    </row>
    <row r="1149" spans="7:8" x14ac:dyDescent="0.3">
      <c r="G1149" s="35"/>
      <c r="H1149" s="37"/>
    </row>
    <row r="1150" spans="7:8" x14ac:dyDescent="0.3">
      <c r="G1150" s="35"/>
      <c r="H1150" s="37"/>
    </row>
    <row r="1151" spans="7:8" x14ac:dyDescent="0.3">
      <c r="G1151" s="35"/>
      <c r="H1151" s="37"/>
    </row>
    <row r="1152" spans="7:8" x14ac:dyDescent="0.3">
      <c r="G1152" s="35"/>
      <c r="H1152" s="37"/>
    </row>
    <row r="1153" spans="7:8" x14ac:dyDescent="0.3">
      <c r="G1153" s="35"/>
      <c r="H1153" s="37"/>
    </row>
    <row r="1154" spans="7:8" x14ac:dyDescent="0.3">
      <c r="G1154" s="35"/>
      <c r="H1154" s="37"/>
    </row>
    <row r="1155" spans="7:8" x14ac:dyDescent="0.3">
      <c r="G1155" s="35"/>
      <c r="H1155" s="37"/>
    </row>
    <row r="1156" spans="7:8" x14ac:dyDescent="0.3">
      <c r="G1156" s="35"/>
      <c r="H1156" s="37"/>
    </row>
    <row r="1157" spans="7:8" x14ac:dyDescent="0.3">
      <c r="G1157" s="35"/>
      <c r="H1157" s="37"/>
    </row>
    <row r="1158" spans="7:8" x14ac:dyDescent="0.3">
      <c r="G1158" s="35"/>
      <c r="H1158" s="37"/>
    </row>
    <row r="1159" spans="7:8" x14ac:dyDescent="0.3">
      <c r="G1159" s="35"/>
      <c r="H1159" s="37"/>
    </row>
    <row r="1160" spans="7:8" x14ac:dyDescent="0.3">
      <c r="G1160" s="35"/>
      <c r="H1160" s="37"/>
    </row>
    <row r="1161" spans="7:8" x14ac:dyDescent="0.3">
      <c r="G1161" s="35"/>
      <c r="H1161" s="37"/>
    </row>
    <row r="1162" spans="7:8" x14ac:dyDescent="0.3">
      <c r="G1162" s="35"/>
      <c r="H1162" s="37"/>
    </row>
    <row r="1163" spans="7:8" x14ac:dyDescent="0.3">
      <c r="G1163" s="35"/>
      <c r="H1163" s="37"/>
    </row>
    <row r="1164" spans="7:8" x14ac:dyDescent="0.3">
      <c r="G1164" s="35"/>
      <c r="H1164" s="37"/>
    </row>
    <row r="1165" spans="7:8" x14ac:dyDescent="0.3">
      <c r="G1165" s="35"/>
      <c r="H1165" s="37"/>
    </row>
    <row r="1166" spans="7:8" x14ac:dyDescent="0.3">
      <c r="G1166" s="35"/>
      <c r="H1166" s="37"/>
    </row>
    <row r="1167" spans="7:8" x14ac:dyDescent="0.3">
      <c r="G1167" s="35"/>
      <c r="H1167" s="37"/>
    </row>
    <row r="1168" spans="7:8" x14ac:dyDescent="0.3">
      <c r="G1168" s="35"/>
      <c r="H1168" s="37"/>
    </row>
    <row r="1169" spans="7:8" x14ac:dyDescent="0.3">
      <c r="G1169" s="35"/>
      <c r="H1169" s="37"/>
    </row>
    <row r="1170" spans="7:8" x14ac:dyDescent="0.3">
      <c r="G1170" s="35"/>
      <c r="H1170" s="37"/>
    </row>
    <row r="1171" spans="7:8" x14ac:dyDescent="0.3">
      <c r="G1171" s="35"/>
      <c r="H1171" s="37"/>
    </row>
    <row r="1172" spans="7:8" x14ac:dyDescent="0.3">
      <c r="G1172" s="35"/>
      <c r="H1172" s="37"/>
    </row>
    <row r="1173" spans="7:8" x14ac:dyDescent="0.3">
      <c r="G1173" s="35"/>
      <c r="H1173" s="37"/>
    </row>
    <row r="1174" spans="7:8" x14ac:dyDescent="0.3">
      <c r="G1174" s="35"/>
      <c r="H1174" s="37"/>
    </row>
    <row r="1175" spans="7:8" x14ac:dyDescent="0.3">
      <c r="G1175" s="35"/>
      <c r="H1175" s="37"/>
    </row>
    <row r="1176" spans="7:8" x14ac:dyDescent="0.3">
      <c r="G1176" s="35"/>
      <c r="H1176" s="37"/>
    </row>
    <row r="1177" spans="7:8" x14ac:dyDescent="0.3">
      <c r="G1177" s="35"/>
      <c r="H1177" s="37"/>
    </row>
    <row r="1178" spans="7:8" x14ac:dyDescent="0.3">
      <c r="G1178" s="35"/>
      <c r="H1178" s="37"/>
    </row>
    <row r="1179" spans="7:8" x14ac:dyDescent="0.3">
      <c r="G1179" s="35"/>
      <c r="H1179" s="37"/>
    </row>
    <row r="1180" spans="7:8" x14ac:dyDescent="0.3">
      <c r="G1180" s="35"/>
      <c r="H1180" s="37"/>
    </row>
    <row r="1181" spans="7:8" x14ac:dyDescent="0.3">
      <c r="G1181" s="35"/>
      <c r="H1181" s="37"/>
    </row>
    <row r="1182" spans="7:8" x14ac:dyDescent="0.3">
      <c r="G1182" s="35"/>
      <c r="H1182" s="37"/>
    </row>
    <row r="1183" spans="7:8" x14ac:dyDescent="0.3">
      <c r="G1183" s="35"/>
      <c r="H1183" s="37"/>
    </row>
    <row r="1184" spans="7:8" x14ac:dyDescent="0.3">
      <c r="G1184" s="35"/>
      <c r="H1184" s="37"/>
    </row>
    <row r="1185" spans="7:8" x14ac:dyDescent="0.3">
      <c r="G1185" s="35"/>
      <c r="H1185" s="37"/>
    </row>
    <row r="1186" spans="7:8" x14ac:dyDescent="0.3">
      <c r="G1186" s="35"/>
      <c r="H1186" s="37"/>
    </row>
    <row r="1187" spans="7:8" x14ac:dyDescent="0.3">
      <c r="G1187" s="35"/>
      <c r="H1187" s="37"/>
    </row>
    <row r="1188" spans="7:8" x14ac:dyDescent="0.3">
      <c r="G1188" s="35"/>
      <c r="H1188" s="37"/>
    </row>
    <row r="1189" spans="7:8" x14ac:dyDescent="0.3">
      <c r="G1189" s="35"/>
      <c r="H1189" s="37"/>
    </row>
    <row r="1190" spans="7:8" x14ac:dyDescent="0.3">
      <c r="G1190" s="35"/>
      <c r="H1190" s="37"/>
    </row>
    <row r="1191" spans="7:8" x14ac:dyDescent="0.3">
      <c r="G1191" s="35"/>
      <c r="H1191" s="37"/>
    </row>
    <row r="1192" spans="7:8" x14ac:dyDescent="0.3">
      <c r="G1192" s="35"/>
      <c r="H1192" s="37"/>
    </row>
    <row r="1193" spans="7:8" x14ac:dyDescent="0.3">
      <c r="G1193" s="35"/>
      <c r="H1193" s="37"/>
    </row>
    <row r="1194" spans="7:8" x14ac:dyDescent="0.3">
      <c r="G1194" s="35"/>
      <c r="H1194" s="37"/>
    </row>
    <row r="1195" spans="7:8" x14ac:dyDescent="0.3">
      <c r="G1195" s="35"/>
      <c r="H1195" s="37"/>
    </row>
    <row r="1196" spans="7:8" x14ac:dyDescent="0.3">
      <c r="G1196" s="35"/>
      <c r="H1196" s="37"/>
    </row>
    <row r="1197" spans="7:8" x14ac:dyDescent="0.3">
      <c r="G1197" s="35"/>
      <c r="H1197" s="37"/>
    </row>
    <row r="1198" spans="7:8" x14ac:dyDescent="0.3">
      <c r="G1198" s="35"/>
      <c r="H1198" s="37"/>
    </row>
    <row r="1199" spans="7:8" x14ac:dyDescent="0.3">
      <c r="G1199" s="35"/>
      <c r="H1199" s="37"/>
    </row>
    <row r="1200" spans="7:8" x14ac:dyDescent="0.3">
      <c r="G1200" s="35"/>
      <c r="H1200" s="37"/>
    </row>
    <row r="1201" spans="7:8" x14ac:dyDescent="0.3">
      <c r="G1201" s="35"/>
      <c r="H1201" s="37"/>
    </row>
    <row r="1202" spans="7:8" x14ac:dyDescent="0.3">
      <c r="G1202" s="35"/>
      <c r="H1202" s="37"/>
    </row>
    <row r="1203" spans="7:8" x14ac:dyDescent="0.3">
      <c r="G1203" s="35"/>
      <c r="H1203" s="37"/>
    </row>
    <row r="1204" spans="7:8" x14ac:dyDescent="0.3">
      <c r="G1204" s="35"/>
      <c r="H1204" s="37"/>
    </row>
    <row r="1205" spans="7:8" x14ac:dyDescent="0.3">
      <c r="G1205" s="35"/>
      <c r="H1205" s="37"/>
    </row>
    <row r="1206" spans="7:8" x14ac:dyDescent="0.3">
      <c r="G1206" s="35"/>
      <c r="H1206" s="37"/>
    </row>
    <row r="1207" spans="7:8" x14ac:dyDescent="0.3">
      <c r="G1207" s="35"/>
      <c r="H1207" s="37"/>
    </row>
    <row r="1208" spans="7:8" x14ac:dyDescent="0.3">
      <c r="G1208" s="35"/>
      <c r="H1208" s="37"/>
    </row>
    <row r="1209" spans="7:8" x14ac:dyDescent="0.3">
      <c r="G1209" s="35"/>
      <c r="H1209" s="37"/>
    </row>
    <row r="1210" spans="7:8" x14ac:dyDescent="0.3">
      <c r="G1210" s="35"/>
      <c r="H1210" s="37"/>
    </row>
    <row r="1211" spans="7:8" x14ac:dyDescent="0.3">
      <c r="G1211" s="35"/>
      <c r="H1211" s="37"/>
    </row>
    <row r="1212" spans="7:8" x14ac:dyDescent="0.3">
      <c r="G1212" s="35"/>
      <c r="H1212" s="37"/>
    </row>
    <row r="1213" spans="7:8" x14ac:dyDescent="0.3">
      <c r="G1213" s="35"/>
      <c r="H1213" s="37"/>
    </row>
    <row r="1214" spans="7:8" x14ac:dyDescent="0.3">
      <c r="G1214" s="35"/>
      <c r="H1214" s="37"/>
    </row>
    <row r="1215" spans="7:8" x14ac:dyDescent="0.3">
      <c r="G1215" s="35"/>
      <c r="H1215" s="37"/>
    </row>
    <row r="1216" spans="7:8" x14ac:dyDescent="0.3">
      <c r="G1216" s="35"/>
      <c r="H1216" s="37"/>
    </row>
    <row r="1217" spans="7:8" x14ac:dyDescent="0.3">
      <c r="G1217" s="35"/>
      <c r="H1217" s="37"/>
    </row>
    <row r="1218" spans="7:8" x14ac:dyDescent="0.3">
      <c r="G1218" s="35"/>
      <c r="H1218" s="37"/>
    </row>
    <row r="1219" spans="7:8" x14ac:dyDescent="0.3">
      <c r="G1219" s="35"/>
      <c r="H1219" s="37"/>
    </row>
    <row r="1220" spans="7:8" x14ac:dyDescent="0.3">
      <c r="G1220" s="35"/>
      <c r="H1220" s="37"/>
    </row>
    <row r="1221" spans="7:8" x14ac:dyDescent="0.3">
      <c r="G1221" s="35"/>
      <c r="H1221" s="37"/>
    </row>
    <row r="1222" spans="7:8" x14ac:dyDescent="0.3">
      <c r="G1222" s="35"/>
      <c r="H1222" s="37"/>
    </row>
    <row r="1223" spans="7:8" x14ac:dyDescent="0.3">
      <c r="G1223" s="35"/>
      <c r="H1223" s="37"/>
    </row>
    <row r="1224" spans="7:8" x14ac:dyDescent="0.3">
      <c r="G1224" s="35"/>
      <c r="H1224" s="37"/>
    </row>
    <row r="1225" spans="7:8" x14ac:dyDescent="0.3">
      <c r="G1225" s="35"/>
      <c r="H1225" s="37"/>
    </row>
    <row r="1226" spans="7:8" x14ac:dyDescent="0.3">
      <c r="G1226" s="35"/>
      <c r="H1226" s="37"/>
    </row>
    <row r="1227" spans="7:8" x14ac:dyDescent="0.3">
      <c r="G1227" s="35"/>
      <c r="H1227" s="37"/>
    </row>
    <row r="1228" spans="7:8" x14ac:dyDescent="0.3">
      <c r="G1228" s="35"/>
      <c r="H1228" s="37"/>
    </row>
    <row r="1229" spans="7:8" x14ac:dyDescent="0.3">
      <c r="G1229" s="35"/>
      <c r="H1229" s="37"/>
    </row>
    <row r="1230" spans="7:8" x14ac:dyDescent="0.3">
      <c r="G1230" s="35"/>
      <c r="H1230" s="37"/>
    </row>
    <row r="1231" spans="7:8" x14ac:dyDescent="0.3">
      <c r="G1231" s="35"/>
      <c r="H1231" s="37"/>
    </row>
    <row r="1232" spans="7:8" x14ac:dyDescent="0.3">
      <c r="G1232" s="35"/>
      <c r="H1232" s="37"/>
    </row>
    <row r="1233" spans="7:8" x14ac:dyDescent="0.3">
      <c r="G1233" s="35"/>
      <c r="H1233" s="37"/>
    </row>
    <row r="1234" spans="7:8" x14ac:dyDescent="0.3">
      <c r="G1234" s="35"/>
      <c r="H1234" s="37"/>
    </row>
    <row r="1235" spans="7:8" x14ac:dyDescent="0.3">
      <c r="G1235" s="35"/>
      <c r="H1235" s="37"/>
    </row>
    <row r="1236" spans="7:8" x14ac:dyDescent="0.3">
      <c r="G1236" s="35"/>
      <c r="H1236" s="37"/>
    </row>
    <row r="1237" spans="7:8" x14ac:dyDescent="0.3">
      <c r="G1237" s="35"/>
      <c r="H1237" s="37"/>
    </row>
    <row r="1238" spans="7:8" x14ac:dyDescent="0.3">
      <c r="G1238" s="35"/>
      <c r="H1238" s="37"/>
    </row>
    <row r="1239" spans="7:8" x14ac:dyDescent="0.3">
      <c r="G1239" s="35"/>
      <c r="H1239" s="37"/>
    </row>
    <row r="1240" spans="7:8" x14ac:dyDescent="0.3">
      <c r="G1240" s="35"/>
      <c r="H1240" s="37"/>
    </row>
    <row r="1241" spans="7:8" x14ac:dyDescent="0.3">
      <c r="G1241" s="35"/>
      <c r="H1241" s="37"/>
    </row>
    <row r="1242" spans="7:8" x14ac:dyDescent="0.3">
      <c r="G1242" s="35"/>
      <c r="H1242" s="37"/>
    </row>
    <row r="1243" spans="7:8" x14ac:dyDescent="0.3">
      <c r="G1243" s="35"/>
      <c r="H1243" s="37"/>
    </row>
    <row r="1244" spans="7:8" x14ac:dyDescent="0.3">
      <c r="G1244" s="35"/>
      <c r="H1244" s="37"/>
    </row>
    <row r="1245" spans="7:8" x14ac:dyDescent="0.3">
      <c r="G1245" s="35"/>
      <c r="H1245" s="37"/>
    </row>
    <row r="1246" spans="7:8" x14ac:dyDescent="0.3">
      <c r="G1246" s="35"/>
      <c r="H1246" s="37"/>
    </row>
    <row r="1247" spans="7:8" x14ac:dyDescent="0.3">
      <c r="G1247" s="35"/>
      <c r="H1247" s="37"/>
    </row>
    <row r="1248" spans="7:8" x14ac:dyDescent="0.3">
      <c r="G1248" s="35"/>
      <c r="H1248" s="37"/>
    </row>
    <row r="1249" spans="7:8" x14ac:dyDescent="0.3">
      <c r="G1249" s="35"/>
      <c r="H1249" s="37"/>
    </row>
    <row r="1250" spans="7:8" x14ac:dyDescent="0.3">
      <c r="G1250" s="35"/>
      <c r="H1250" s="37"/>
    </row>
    <row r="1251" spans="7:8" x14ac:dyDescent="0.3">
      <c r="G1251" s="35"/>
      <c r="H1251" s="37"/>
    </row>
    <row r="1252" spans="7:8" x14ac:dyDescent="0.3">
      <c r="G1252" s="35"/>
      <c r="H1252" s="37"/>
    </row>
    <row r="1253" spans="7:8" x14ac:dyDescent="0.3">
      <c r="G1253" s="35"/>
      <c r="H1253" s="37"/>
    </row>
    <row r="1254" spans="7:8" x14ac:dyDescent="0.3">
      <c r="G1254" s="35"/>
      <c r="H1254" s="37"/>
    </row>
    <row r="1255" spans="7:8" x14ac:dyDescent="0.3">
      <c r="G1255" s="35"/>
      <c r="H1255" s="37"/>
    </row>
    <row r="1256" spans="7:8" x14ac:dyDescent="0.3">
      <c r="G1256" s="35"/>
      <c r="H1256" s="37"/>
    </row>
    <row r="1257" spans="7:8" x14ac:dyDescent="0.3">
      <c r="G1257" s="35"/>
      <c r="H1257" s="37"/>
    </row>
    <row r="1258" spans="7:8" x14ac:dyDescent="0.3">
      <c r="G1258" s="35"/>
      <c r="H1258" s="37"/>
    </row>
    <row r="1259" spans="7:8" x14ac:dyDescent="0.3">
      <c r="G1259" s="35"/>
      <c r="H1259" s="37"/>
    </row>
    <row r="1260" spans="7:8" x14ac:dyDescent="0.3">
      <c r="G1260" s="35"/>
      <c r="H1260" s="37"/>
    </row>
    <row r="1261" spans="7:8" x14ac:dyDescent="0.3">
      <c r="G1261" s="35"/>
      <c r="H1261" s="37"/>
    </row>
    <row r="1262" spans="7:8" x14ac:dyDescent="0.3">
      <c r="G1262" s="35"/>
      <c r="H1262" s="37"/>
    </row>
    <row r="1263" spans="7:8" x14ac:dyDescent="0.3">
      <c r="G1263" s="35"/>
      <c r="H1263" s="37"/>
    </row>
    <row r="1264" spans="7:8" x14ac:dyDescent="0.3">
      <c r="G1264" s="35"/>
      <c r="H1264" s="37"/>
    </row>
    <row r="1265" spans="7:8" x14ac:dyDescent="0.3">
      <c r="G1265" s="35"/>
      <c r="H1265" s="37"/>
    </row>
    <row r="1266" spans="7:8" x14ac:dyDescent="0.3">
      <c r="G1266" s="35"/>
      <c r="H1266" s="37"/>
    </row>
    <row r="1267" spans="7:8" x14ac:dyDescent="0.3">
      <c r="G1267" s="35"/>
      <c r="H1267" s="37"/>
    </row>
    <row r="1268" spans="7:8" x14ac:dyDescent="0.3">
      <c r="G1268" s="35"/>
      <c r="H1268" s="37"/>
    </row>
    <row r="1269" spans="7:8" x14ac:dyDescent="0.3">
      <c r="G1269" s="35"/>
      <c r="H1269" s="37"/>
    </row>
    <row r="1270" spans="7:8" x14ac:dyDescent="0.3">
      <c r="G1270" s="35"/>
      <c r="H1270" s="37"/>
    </row>
    <row r="1271" spans="7:8" x14ac:dyDescent="0.3">
      <c r="G1271" s="35"/>
      <c r="H1271" s="37"/>
    </row>
    <row r="1272" spans="7:8" x14ac:dyDescent="0.3">
      <c r="G1272" s="35"/>
      <c r="H1272" s="37"/>
    </row>
    <row r="1273" spans="7:8" x14ac:dyDescent="0.3">
      <c r="G1273" s="35"/>
      <c r="H1273" s="37"/>
    </row>
    <row r="1274" spans="7:8" x14ac:dyDescent="0.3">
      <c r="G1274" s="35"/>
      <c r="H1274" s="37"/>
    </row>
    <row r="1275" spans="7:8" x14ac:dyDescent="0.3">
      <c r="G1275" s="35"/>
      <c r="H1275" s="37"/>
    </row>
    <row r="1276" spans="7:8" x14ac:dyDescent="0.3">
      <c r="G1276" s="35"/>
      <c r="H1276" s="37"/>
    </row>
    <row r="1277" spans="7:8" x14ac:dyDescent="0.3">
      <c r="G1277" s="35"/>
      <c r="H1277" s="37"/>
    </row>
    <row r="1278" spans="7:8" x14ac:dyDescent="0.3">
      <c r="G1278" s="35"/>
      <c r="H1278" s="37"/>
    </row>
    <row r="1279" spans="7:8" x14ac:dyDescent="0.3">
      <c r="G1279" s="35"/>
      <c r="H1279" s="37"/>
    </row>
    <row r="1280" spans="7:8" x14ac:dyDescent="0.3">
      <c r="G1280" s="35"/>
      <c r="H1280" s="37"/>
    </row>
    <row r="1281" spans="7:8" x14ac:dyDescent="0.3">
      <c r="G1281" s="35"/>
      <c r="H1281" s="37"/>
    </row>
    <row r="1282" spans="7:8" x14ac:dyDescent="0.3">
      <c r="G1282" s="35"/>
      <c r="H1282" s="37"/>
    </row>
    <row r="1283" spans="7:8" x14ac:dyDescent="0.3">
      <c r="G1283" s="35"/>
      <c r="H1283" s="37"/>
    </row>
    <row r="1284" spans="7:8" x14ac:dyDescent="0.3">
      <c r="G1284" s="35"/>
      <c r="H1284" s="37"/>
    </row>
    <row r="1285" spans="7:8" x14ac:dyDescent="0.3">
      <c r="G1285" s="35"/>
      <c r="H1285" s="37"/>
    </row>
    <row r="1286" spans="7:8" x14ac:dyDescent="0.3">
      <c r="G1286" s="35"/>
      <c r="H1286" s="37"/>
    </row>
    <row r="1287" spans="7:8" x14ac:dyDescent="0.3">
      <c r="G1287" s="35"/>
      <c r="H1287" s="37"/>
    </row>
    <row r="1288" spans="7:8" x14ac:dyDescent="0.3">
      <c r="G1288" s="35"/>
      <c r="H1288" s="37"/>
    </row>
    <row r="1289" spans="7:8" x14ac:dyDescent="0.3">
      <c r="G1289" s="35"/>
      <c r="H1289" s="37"/>
    </row>
    <row r="1290" spans="7:8" x14ac:dyDescent="0.3">
      <c r="G1290" s="35"/>
      <c r="H1290" s="37"/>
    </row>
    <row r="1291" spans="7:8" x14ac:dyDescent="0.3">
      <c r="G1291" s="35"/>
      <c r="H1291" s="37"/>
    </row>
    <row r="1292" spans="7:8" x14ac:dyDescent="0.3">
      <c r="G1292" s="35"/>
      <c r="H1292" s="37"/>
    </row>
    <row r="1293" spans="7:8" x14ac:dyDescent="0.3">
      <c r="G1293" s="35"/>
      <c r="H1293" s="37"/>
    </row>
    <row r="1294" spans="7:8" x14ac:dyDescent="0.3">
      <c r="G1294" s="35"/>
      <c r="H1294" s="37"/>
    </row>
    <row r="1295" spans="7:8" x14ac:dyDescent="0.3">
      <c r="G1295" s="35"/>
      <c r="H1295" s="37"/>
    </row>
    <row r="1296" spans="7:8" x14ac:dyDescent="0.3">
      <c r="G1296" s="35"/>
      <c r="H1296" s="37"/>
    </row>
    <row r="1297" spans="7:8" x14ac:dyDescent="0.3">
      <c r="G1297" s="35"/>
      <c r="H1297" s="37"/>
    </row>
    <row r="1298" spans="7:8" x14ac:dyDescent="0.3">
      <c r="G1298" s="35"/>
      <c r="H1298" s="37"/>
    </row>
    <row r="1299" spans="7:8" x14ac:dyDescent="0.3">
      <c r="G1299" s="35"/>
      <c r="H1299" s="37"/>
    </row>
    <row r="1300" spans="7:8" x14ac:dyDescent="0.3">
      <c r="G1300" s="35"/>
      <c r="H1300" s="37"/>
    </row>
    <row r="1301" spans="7:8" x14ac:dyDescent="0.3">
      <c r="G1301" s="35"/>
      <c r="H1301" s="37"/>
    </row>
    <row r="1302" spans="7:8" x14ac:dyDescent="0.3">
      <c r="G1302" s="35"/>
      <c r="H1302" s="37"/>
    </row>
    <row r="1303" spans="7:8" x14ac:dyDescent="0.3">
      <c r="G1303" s="35"/>
      <c r="H1303" s="37"/>
    </row>
    <row r="1304" spans="7:8" x14ac:dyDescent="0.3">
      <c r="G1304" s="35"/>
      <c r="H1304" s="37"/>
    </row>
    <row r="1305" spans="7:8" x14ac:dyDescent="0.3">
      <c r="G1305" s="35"/>
      <c r="H1305" s="37"/>
    </row>
    <row r="1306" spans="7:8" x14ac:dyDescent="0.3">
      <c r="G1306" s="35"/>
      <c r="H1306" s="37"/>
    </row>
    <row r="1307" spans="7:8" x14ac:dyDescent="0.3">
      <c r="G1307" s="35"/>
      <c r="H1307" s="37"/>
    </row>
    <row r="1308" spans="7:8" x14ac:dyDescent="0.3">
      <c r="G1308" s="35"/>
      <c r="H1308" s="37"/>
    </row>
    <row r="1309" spans="7:8" x14ac:dyDescent="0.3">
      <c r="G1309" s="35"/>
      <c r="H1309" s="37"/>
    </row>
    <row r="1310" spans="7:8" x14ac:dyDescent="0.3">
      <c r="G1310" s="35"/>
      <c r="H1310" s="37"/>
    </row>
    <row r="1311" spans="7:8" x14ac:dyDescent="0.3">
      <c r="G1311" s="35"/>
      <c r="H1311" s="37"/>
    </row>
    <row r="1312" spans="7:8" x14ac:dyDescent="0.3">
      <c r="G1312" s="35"/>
      <c r="H1312" s="37"/>
    </row>
    <row r="1313" spans="7:8" x14ac:dyDescent="0.3">
      <c r="G1313" s="35"/>
      <c r="H1313" s="37"/>
    </row>
    <row r="1314" spans="7:8" x14ac:dyDescent="0.3">
      <c r="G1314" s="35"/>
      <c r="H1314" s="37"/>
    </row>
    <row r="1315" spans="7:8" x14ac:dyDescent="0.3">
      <c r="G1315" s="35"/>
      <c r="H1315" s="37"/>
    </row>
    <row r="1316" spans="7:8" x14ac:dyDescent="0.3">
      <c r="G1316" s="35"/>
      <c r="H1316" s="37"/>
    </row>
    <row r="1317" spans="7:8" x14ac:dyDescent="0.3">
      <c r="G1317" s="35"/>
      <c r="H1317" s="37"/>
    </row>
    <row r="1318" spans="7:8" x14ac:dyDescent="0.3">
      <c r="G1318" s="35"/>
      <c r="H1318" s="37"/>
    </row>
    <row r="1319" spans="7:8" x14ac:dyDescent="0.3">
      <c r="G1319" s="35"/>
      <c r="H1319" s="37"/>
    </row>
    <row r="1320" spans="7:8" x14ac:dyDescent="0.3">
      <c r="G1320" s="35"/>
      <c r="H1320" s="37"/>
    </row>
    <row r="1321" spans="7:8" x14ac:dyDescent="0.3">
      <c r="G1321" s="35"/>
      <c r="H1321" s="37"/>
    </row>
    <row r="1322" spans="7:8" x14ac:dyDescent="0.3">
      <c r="G1322" s="35"/>
      <c r="H1322" s="37"/>
    </row>
    <row r="1323" spans="7:8" x14ac:dyDescent="0.3">
      <c r="G1323" s="35"/>
      <c r="H1323" s="37"/>
    </row>
    <row r="1324" spans="7:8" x14ac:dyDescent="0.3">
      <c r="G1324" s="35"/>
      <c r="H1324" s="37"/>
    </row>
    <row r="1325" spans="7:8" x14ac:dyDescent="0.3">
      <c r="G1325" s="35"/>
      <c r="H1325" s="37"/>
    </row>
    <row r="1326" spans="7:8" x14ac:dyDescent="0.3">
      <c r="G1326" s="35"/>
      <c r="H1326" s="37"/>
    </row>
    <row r="1327" spans="7:8" x14ac:dyDescent="0.3">
      <c r="G1327" s="35"/>
      <c r="H1327" s="37"/>
    </row>
    <row r="1328" spans="7:8" x14ac:dyDescent="0.3">
      <c r="G1328" s="35"/>
      <c r="H1328" s="37"/>
    </row>
    <row r="1329" spans="7:8" x14ac:dyDescent="0.3">
      <c r="G1329" s="35"/>
      <c r="H1329" s="37"/>
    </row>
    <row r="1330" spans="7:8" x14ac:dyDescent="0.3">
      <c r="G1330" s="35"/>
      <c r="H1330" s="37"/>
    </row>
    <row r="1331" spans="7:8" x14ac:dyDescent="0.3">
      <c r="G1331" s="35"/>
      <c r="H1331" s="37"/>
    </row>
    <row r="1332" spans="7:8" x14ac:dyDescent="0.3">
      <c r="G1332" s="35"/>
      <c r="H1332" s="37"/>
    </row>
    <row r="1333" spans="7:8" x14ac:dyDescent="0.3">
      <c r="G1333" s="35"/>
      <c r="H1333" s="37"/>
    </row>
    <row r="1334" spans="7:8" x14ac:dyDescent="0.3">
      <c r="G1334" s="35"/>
      <c r="H1334" s="37"/>
    </row>
    <row r="1335" spans="7:8" x14ac:dyDescent="0.3">
      <c r="G1335" s="35"/>
      <c r="H1335" s="37"/>
    </row>
    <row r="1336" spans="7:8" x14ac:dyDescent="0.3">
      <c r="G1336" s="35"/>
      <c r="H1336" s="37"/>
    </row>
    <row r="1337" spans="7:8" x14ac:dyDescent="0.3">
      <c r="G1337" s="35"/>
      <c r="H1337" s="37"/>
    </row>
    <row r="1338" spans="7:8" x14ac:dyDescent="0.3">
      <c r="G1338" s="35"/>
      <c r="H1338" s="37"/>
    </row>
    <row r="1339" spans="7:8" x14ac:dyDescent="0.3">
      <c r="G1339" s="35"/>
      <c r="H1339" s="37"/>
    </row>
    <row r="1340" spans="7:8" x14ac:dyDescent="0.3">
      <c r="G1340" s="35"/>
      <c r="H1340" s="37"/>
    </row>
    <row r="1341" spans="7:8" x14ac:dyDescent="0.3">
      <c r="G1341" s="35"/>
      <c r="H1341" s="37"/>
    </row>
    <row r="1342" spans="7:8" x14ac:dyDescent="0.3">
      <c r="G1342" s="35"/>
      <c r="H1342" s="37"/>
    </row>
    <row r="1343" spans="7:8" x14ac:dyDescent="0.3">
      <c r="G1343" s="35"/>
      <c r="H1343" s="37"/>
    </row>
    <row r="1344" spans="7:8" x14ac:dyDescent="0.3">
      <c r="G1344" s="35"/>
      <c r="H1344" s="37"/>
    </row>
    <row r="1345" spans="7:8" x14ac:dyDescent="0.3">
      <c r="G1345" s="35"/>
      <c r="H1345" s="37"/>
    </row>
    <row r="1346" spans="7:8" x14ac:dyDescent="0.3">
      <c r="G1346" s="35"/>
      <c r="H1346" s="37"/>
    </row>
    <row r="1347" spans="7:8" x14ac:dyDescent="0.3">
      <c r="G1347" s="35"/>
      <c r="H1347" s="37"/>
    </row>
    <row r="1348" spans="7:8" x14ac:dyDescent="0.3">
      <c r="G1348" s="35"/>
      <c r="H1348" s="37"/>
    </row>
    <row r="1349" spans="7:8" x14ac:dyDescent="0.3">
      <c r="G1349" s="35"/>
      <c r="H1349" s="37"/>
    </row>
    <row r="1350" spans="7:8" x14ac:dyDescent="0.3">
      <c r="G1350" s="35"/>
      <c r="H1350" s="37"/>
    </row>
    <row r="1351" spans="7:8" x14ac:dyDescent="0.3">
      <c r="G1351" s="35"/>
      <c r="H1351" s="37"/>
    </row>
    <row r="1352" spans="7:8" x14ac:dyDescent="0.3">
      <c r="G1352" s="35"/>
      <c r="H1352" s="37"/>
    </row>
    <row r="1353" spans="7:8" x14ac:dyDescent="0.3">
      <c r="G1353" s="35"/>
      <c r="H1353" s="37"/>
    </row>
    <row r="1354" spans="7:8" x14ac:dyDescent="0.3">
      <c r="G1354" s="35"/>
      <c r="H1354" s="37"/>
    </row>
    <row r="1355" spans="7:8" x14ac:dyDescent="0.3">
      <c r="G1355" s="35"/>
      <c r="H1355" s="37"/>
    </row>
    <row r="1356" spans="7:8" x14ac:dyDescent="0.3">
      <c r="G1356" s="35"/>
      <c r="H1356" s="37"/>
    </row>
    <row r="1357" spans="7:8" x14ac:dyDescent="0.3">
      <c r="G1357" s="35"/>
      <c r="H1357" s="37"/>
    </row>
    <row r="1358" spans="7:8" x14ac:dyDescent="0.3">
      <c r="G1358" s="35"/>
      <c r="H1358" s="37"/>
    </row>
    <row r="1359" spans="7:8" x14ac:dyDescent="0.3">
      <c r="G1359" s="35"/>
      <c r="H1359" s="37"/>
    </row>
    <row r="1360" spans="7:8" x14ac:dyDescent="0.3">
      <c r="G1360" s="35"/>
      <c r="H1360" s="37"/>
    </row>
    <row r="1361" spans="7:8" x14ac:dyDescent="0.3">
      <c r="G1361" s="35"/>
      <c r="H1361" s="37"/>
    </row>
    <row r="1362" spans="7:8" x14ac:dyDescent="0.3">
      <c r="G1362" s="35"/>
      <c r="H1362" s="37"/>
    </row>
    <row r="1363" spans="7:8" x14ac:dyDescent="0.3">
      <c r="G1363" s="35"/>
      <c r="H1363" s="37"/>
    </row>
    <row r="1364" spans="7:8" x14ac:dyDescent="0.3">
      <c r="G1364" s="35"/>
      <c r="H1364" s="37"/>
    </row>
    <row r="1365" spans="7:8" x14ac:dyDescent="0.3">
      <c r="G1365" s="35"/>
      <c r="H1365" s="37"/>
    </row>
    <row r="1366" spans="7:8" x14ac:dyDescent="0.3">
      <c r="G1366" s="35"/>
      <c r="H1366" s="37"/>
    </row>
    <row r="1367" spans="7:8" x14ac:dyDescent="0.3">
      <c r="G1367" s="35"/>
      <c r="H1367" s="37"/>
    </row>
    <row r="1368" spans="7:8" x14ac:dyDescent="0.3">
      <c r="G1368" s="35"/>
      <c r="H1368" s="37"/>
    </row>
    <row r="1369" spans="7:8" x14ac:dyDescent="0.3">
      <c r="G1369" s="35"/>
      <c r="H1369" s="37"/>
    </row>
    <row r="1370" spans="7:8" x14ac:dyDescent="0.3">
      <c r="G1370" s="35"/>
      <c r="H1370" s="37"/>
    </row>
    <row r="1371" spans="7:8" x14ac:dyDescent="0.3">
      <c r="G1371" s="35"/>
      <c r="H1371" s="37"/>
    </row>
    <row r="1372" spans="7:8" x14ac:dyDescent="0.3">
      <c r="G1372" s="35"/>
      <c r="H1372" s="37"/>
    </row>
    <row r="1373" spans="7:8" x14ac:dyDescent="0.3">
      <c r="G1373" s="35"/>
      <c r="H1373" s="37"/>
    </row>
    <row r="1374" spans="7:8" x14ac:dyDescent="0.3">
      <c r="G1374" s="35"/>
      <c r="H1374" s="37"/>
    </row>
    <row r="1375" spans="7:8" x14ac:dyDescent="0.3">
      <c r="G1375" s="35"/>
      <c r="H1375" s="37"/>
    </row>
    <row r="1376" spans="7:8" x14ac:dyDescent="0.3">
      <c r="G1376" s="35"/>
      <c r="H1376" s="37"/>
    </row>
    <row r="1377" spans="7:8" x14ac:dyDescent="0.3">
      <c r="G1377" s="35"/>
      <c r="H1377" s="37"/>
    </row>
    <row r="1378" spans="7:8" x14ac:dyDescent="0.3">
      <c r="G1378" s="35"/>
      <c r="H1378" s="37"/>
    </row>
    <row r="1379" spans="7:8" x14ac:dyDescent="0.3">
      <c r="G1379" s="35"/>
      <c r="H1379" s="37"/>
    </row>
    <row r="1380" spans="7:8" x14ac:dyDescent="0.3">
      <c r="G1380" s="35"/>
      <c r="H1380" s="37"/>
    </row>
    <row r="1381" spans="7:8" x14ac:dyDescent="0.3">
      <c r="G1381" s="35"/>
      <c r="H1381" s="37"/>
    </row>
    <row r="1382" spans="7:8" x14ac:dyDescent="0.3">
      <c r="G1382" s="35"/>
      <c r="H1382" s="37"/>
    </row>
    <row r="1383" spans="7:8" x14ac:dyDescent="0.3">
      <c r="G1383" s="35"/>
      <c r="H1383" s="37"/>
    </row>
    <row r="1384" spans="7:8" x14ac:dyDescent="0.3">
      <c r="G1384" s="35"/>
      <c r="H1384" s="37"/>
    </row>
    <row r="1385" spans="7:8" x14ac:dyDescent="0.3">
      <c r="G1385" s="35"/>
      <c r="H1385" s="37"/>
    </row>
    <row r="1386" spans="7:8" x14ac:dyDescent="0.3">
      <c r="G1386" s="35"/>
      <c r="H1386" s="37"/>
    </row>
    <row r="1387" spans="7:8" x14ac:dyDescent="0.3">
      <c r="G1387" s="35"/>
      <c r="H1387" s="37"/>
    </row>
    <row r="1388" spans="7:8" x14ac:dyDescent="0.3">
      <c r="G1388" s="35"/>
      <c r="H1388" s="37"/>
    </row>
    <row r="1389" spans="7:8" x14ac:dyDescent="0.3">
      <c r="G1389" s="35"/>
      <c r="H1389" s="37"/>
    </row>
    <row r="1390" spans="7:8" x14ac:dyDescent="0.3">
      <c r="G1390" s="35"/>
      <c r="H1390" s="37"/>
    </row>
    <row r="1391" spans="7:8" x14ac:dyDescent="0.3">
      <c r="G1391" s="35"/>
      <c r="H1391" s="37"/>
    </row>
    <row r="1392" spans="7:8" x14ac:dyDescent="0.3">
      <c r="G1392" s="35"/>
      <c r="H1392" s="37"/>
    </row>
    <row r="1393" spans="7:8" x14ac:dyDescent="0.3">
      <c r="G1393" s="35"/>
      <c r="H1393" s="37"/>
    </row>
    <row r="1394" spans="7:8" x14ac:dyDescent="0.3">
      <c r="G1394" s="35"/>
      <c r="H1394" s="37"/>
    </row>
    <row r="1395" spans="7:8" x14ac:dyDescent="0.3">
      <c r="G1395" s="35"/>
      <c r="H1395" s="37"/>
    </row>
    <row r="1396" spans="7:8" x14ac:dyDescent="0.3">
      <c r="G1396" s="35"/>
      <c r="H1396" s="37"/>
    </row>
    <row r="1397" spans="7:8" x14ac:dyDescent="0.3">
      <c r="G1397" s="35"/>
      <c r="H1397" s="37"/>
    </row>
    <row r="1398" spans="7:8" x14ac:dyDescent="0.3">
      <c r="G1398" s="35"/>
      <c r="H1398" s="37"/>
    </row>
    <row r="1399" spans="7:8" x14ac:dyDescent="0.3">
      <c r="G1399" s="35"/>
      <c r="H1399" s="37"/>
    </row>
    <row r="1400" spans="7:8" x14ac:dyDescent="0.3">
      <c r="G1400" s="35"/>
      <c r="H1400" s="37"/>
    </row>
    <row r="1401" spans="7:8" x14ac:dyDescent="0.3">
      <c r="G1401" s="35"/>
      <c r="H1401" s="37"/>
    </row>
    <row r="1402" spans="7:8" x14ac:dyDescent="0.3">
      <c r="G1402" s="35"/>
      <c r="H1402" s="37"/>
    </row>
    <row r="1403" spans="7:8" x14ac:dyDescent="0.3">
      <c r="G1403" s="35"/>
      <c r="H1403" s="37"/>
    </row>
    <row r="1404" spans="7:8" x14ac:dyDescent="0.3">
      <c r="G1404" s="35"/>
      <c r="H1404" s="37"/>
    </row>
    <row r="1405" spans="7:8" x14ac:dyDescent="0.3">
      <c r="G1405" s="35"/>
      <c r="H1405" s="37"/>
    </row>
    <row r="1406" spans="7:8" x14ac:dyDescent="0.3">
      <c r="G1406" s="35"/>
      <c r="H1406" s="37"/>
    </row>
    <row r="1407" spans="7:8" x14ac:dyDescent="0.3">
      <c r="G1407" s="35"/>
      <c r="H1407" s="37"/>
    </row>
    <row r="1408" spans="7:8" x14ac:dyDescent="0.3">
      <c r="G1408" s="35"/>
      <c r="H1408" s="37"/>
    </row>
    <row r="1409" spans="7:8" x14ac:dyDescent="0.3">
      <c r="G1409" s="35"/>
      <c r="H1409" s="37"/>
    </row>
    <row r="1410" spans="7:8" x14ac:dyDescent="0.3">
      <c r="G1410" s="35"/>
      <c r="H1410" s="37"/>
    </row>
    <row r="1411" spans="7:8" x14ac:dyDescent="0.3">
      <c r="G1411" s="35"/>
      <c r="H1411" s="37"/>
    </row>
    <row r="1412" spans="7:8" x14ac:dyDescent="0.3">
      <c r="G1412" s="35"/>
      <c r="H1412" s="37"/>
    </row>
    <row r="1413" spans="7:8" x14ac:dyDescent="0.3">
      <c r="G1413" s="35"/>
      <c r="H1413" s="37"/>
    </row>
    <row r="1414" spans="7:8" x14ac:dyDescent="0.3">
      <c r="G1414" s="35"/>
      <c r="H1414" s="37"/>
    </row>
    <row r="1415" spans="7:8" x14ac:dyDescent="0.3">
      <c r="G1415" s="35"/>
      <c r="H1415" s="37"/>
    </row>
    <row r="1416" spans="7:8" x14ac:dyDescent="0.3">
      <c r="G1416" s="35"/>
      <c r="H1416" s="37"/>
    </row>
    <row r="1417" spans="7:8" x14ac:dyDescent="0.3">
      <c r="G1417" s="35"/>
      <c r="H1417" s="37"/>
    </row>
    <row r="1418" spans="7:8" x14ac:dyDescent="0.3">
      <c r="G1418" s="35"/>
      <c r="H1418" s="37"/>
    </row>
    <row r="1419" spans="7:8" x14ac:dyDescent="0.3">
      <c r="G1419" s="35"/>
      <c r="H1419" s="37"/>
    </row>
    <row r="1420" spans="7:8" x14ac:dyDescent="0.3">
      <c r="G1420" s="35"/>
      <c r="H1420" s="37"/>
    </row>
    <row r="1421" spans="7:8" x14ac:dyDescent="0.3">
      <c r="G1421" s="35"/>
      <c r="H1421" s="37"/>
    </row>
    <row r="1422" spans="7:8" x14ac:dyDescent="0.3">
      <c r="G1422" s="35"/>
      <c r="H1422" s="37"/>
    </row>
    <row r="1423" spans="7:8" x14ac:dyDescent="0.3">
      <c r="G1423" s="35"/>
      <c r="H1423" s="37"/>
    </row>
    <row r="1424" spans="7:8" x14ac:dyDescent="0.3">
      <c r="G1424" s="35"/>
      <c r="H1424" s="37"/>
    </row>
    <row r="1425" spans="7:8" x14ac:dyDescent="0.3">
      <c r="G1425" s="35"/>
      <c r="H1425" s="37"/>
    </row>
    <row r="1426" spans="7:8" x14ac:dyDescent="0.3">
      <c r="G1426" s="35"/>
      <c r="H1426" s="37"/>
    </row>
    <row r="1427" spans="7:8" x14ac:dyDescent="0.3">
      <c r="G1427" s="35"/>
      <c r="H1427" s="37"/>
    </row>
    <row r="1428" spans="7:8" x14ac:dyDescent="0.3">
      <c r="G1428" s="35"/>
      <c r="H1428" s="37"/>
    </row>
    <row r="1429" spans="7:8" x14ac:dyDescent="0.3">
      <c r="G1429" s="35"/>
      <c r="H1429" s="37"/>
    </row>
    <row r="1430" spans="7:8" x14ac:dyDescent="0.3">
      <c r="G1430" s="35"/>
      <c r="H1430" s="37"/>
    </row>
    <row r="1431" spans="7:8" x14ac:dyDescent="0.3">
      <c r="G1431" s="35"/>
      <c r="H1431" s="37"/>
    </row>
    <row r="1432" spans="7:8" x14ac:dyDescent="0.3">
      <c r="G1432" s="35"/>
      <c r="H1432" s="37"/>
    </row>
    <row r="1433" spans="7:8" x14ac:dyDescent="0.3">
      <c r="G1433" s="35"/>
      <c r="H1433" s="37"/>
    </row>
    <row r="1434" spans="7:8" x14ac:dyDescent="0.3">
      <c r="G1434" s="35"/>
      <c r="H1434" s="37"/>
    </row>
    <row r="1435" spans="7:8" x14ac:dyDescent="0.3">
      <c r="G1435" s="35"/>
      <c r="H1435" s="37"/>
    </row>
    <row r="1436" spans="7:8" x14ac:dyDescent="0.3">
      <c r="G1436" s="35"/>
      <c r="H1436" s="37"/>
    </row>
    <row r="1437" spans="7:8" x14ac:dyDescent="0.3">
      <c r="G1437" s="35"/>
      <c r="H1437" s="37"/>
    </row>
    <row r="1438" spans="7:8" x14ac:dyDescent="0.3">
      <c r="G1438" s="35"/>
      <c r="H1438" s="37"/>
    </row>
    <row r="1439" spans="7:8" x14ac:dyDescent="0.3">
      <c r="G1439" s="35"/>
      <c r="H1439" s="37"/>
    </row>
    <row r="1440" spans="7:8" x14ac:dyDescent="0.3">
      <c r="G1440" s="35"/>
      <c r="H1440" s="37"/>
    </row>
    <row r="1441" spans="7:8" x14ac:dyDescent="0.3">
      <c r="G1441" s="35"/>
      <c r="H1441" s="37"/>
    </row>
    <row r="1442" spans="7:8" x14ac:dyDescent="0.3">
      <c r="G1442" s="35"/>
      <c r="H1442" s="37"/>
    </row>
    <row r="1443" spans="7:8" x14ac:dyDescent="0.3">
      <c r="G1443" s="35"/>
      <c r="H1443" s="37"/>
    </row>
    <row r="1444" spans="7:8" x14ac:dyDescent="0.3">
      <c r="G1444" s="35"/>
      <c r="H1444" s="37"/>
    </row>
    <row r="1445" spans="7:8" x14ac:dyDescent="0.3">
      <c r="G1445" s="35"/>
      <c r="H1445" s="37"/>
    </row>
    <row r="1446" spans="7:8" x14ac:dyDescent="0.3">
      <c r="G1446" s="35"/>
      <c r="H1446" s="37"/>
    </row>
    <row r="1447" spans="7:8" x14ac:dyDescent="0.3">
      <c r="G1447" s="35"/>
      <c r="H1447" s="37"/>
    </row>
    <row r="1448" spans="7:8" x14ac:dyDescent="0.3">
      <c r="G1448" s="35"/>
      <c r="H1448" s="37"/>
    </row>
    <row r="1449" spans="7:8" x14ac:dyDescent="0.3">
      <c r="G1449" s="35"/>
      <c r="H1449" s="37"/>
    </row>
    <row r="1450" spans="7:8" x14ac:dyDescent="0.3">
      <c r="G1450" s="35"/>
      <c r="H1450" s="37"/>
    </row>
    <row r="1451" spans="7:8" x14ac:dyDescent="0.3">
      <c r="G1451" s="35"/>
      <c r="H1451" s="37"/>
    </row>
    <row r="1452" spans="7:8" x14ac:dyDescent="0.3">
      <c r="G1452" s="35"/>
      <c r="H1452" s="37"/>
    </row>
    <row r="1453" spans="7:8" x14ac:dyDescent="0.3">
      <c r="G1453" s="35"/>
      <c r="H1453" s="37"/>
    </row>
    <row r="1454" spans="7:8" x14ac:dyDescent="0.3">
      <c r="G1454" s="35"/>
      <c r="H1454" s="37"/>
    </row>
    <row r="1455" spans="7:8" x14ac:dyDescent="0.3">
      <c r="G1455" s="35"/>
      <c r="H1455" s="37"/>
    </row>
    <row r="1456" spans="7:8" x14ac:dyDescent="0.3">
      <c r="G1456" s="35"/>
      <c r="H1456" s="37"/>
    </row>
    <row r="1457" spans="7:8" x14ac:dyDescent="0.3">
      <c r="G1457" s="35"/>
      <c r="H1457" s="37"/>
    </row>
    <row r="1458" spans="7:8" x14ac:dyDescent="0.3">
      <c r="G1458" s="35"/>
      <c r="H1458" s="37"/>
    </row>
    <row r="1459" spans="7:8" x14ac:dyDescent="0.3">
      <c r="G1459" s="35"/>
      <c r="H1459" s="37"/>
    </row>
    <row r="1460" spans="7:8" x14ac:dyDescent="0.3">
      <c r="G1460" s="35"/>
      <c r="H1460" s="37"/>
    </row>
    <row r="1461" spans="7:8" x14ac:dyDescent="0.3">
      <c r="G1461" s="35"/>
      <c r="H1461" s="37"/>
    </row>
    <row r="1462" spans="7:8" x14ac:dyDescent="0.3">
      <c r="G1462" s="35"/>
      <c r="H1462" s="37"/>
    </row>
    <row r="1463" spans="7:8" x14ac:dyDescent="0.3">
      <c r="G1463" s="35"/>
      <c r="H1463" s="37"/>
    </row>
    <row r="1464" spans="7:8" x14ac:dyDescent="0.3">
      <c r="G1464" s="35"/>
      <c r="H1464" s="37"/>
    </row>
    <row r="1465" spans="7:8" x14ac:dyDescent="0.3">
      <c r="G1465" s="35"/>
      <c r="H1465" s="37"/>
    </row>
    <row r="1466" spans="7:8" x14ac:dyDescent="0.3">
      <c r="G1466" s="35"/>
      <c r="H1466" s="37"/>
    </row>
    <row r="1467" spans="7:8" x14ac:dyDescent="0.3">
      <c r="G1467" s="35"/>
      <c r="H1467" s="37"/>
    </row>
    <row r="1468" spans="7:8" x14ac:dyDescent="0.3">
      <c r="G1468" s="35"/>
      <c r="H1468" s="37"/>
    </row>
    <row r="1469" spans="7:8" x14ac:dyDescent="0.3">
      <c r="G1469" s="35"/>
      <c r="H1469" s="37"/>
    </row>
    <row r="1470" spans="7:8" x14ac:dyDescent="0.3">
      <c r="G1470" s="35"/>
      <c r="H1470" s="37"/>
    </row>
    <row r="1471" spans="7:8" x14ac:dyDescent="0.3">
      <c r="G1471" s="35"/>
      <c r="H1471" s="37"/>
    </row>
    <row r="1472" spans="7:8" x14ac:dyDescent="0.3">
      <c r="G1472" s="35"/>
      <c r="H1472" s="37"/>
    </row>
    <row r="1473" spans="7:8" x14ac:dyDescent="0.3">
      <c r="G1473" s="35"/>
      <c r="H1473" s="37"/>
    </row>
    <row r="1474" spans="7:8" x14ac:dyDescent="0.3">
      <c r="G1474" s="35"/>
      <c r="H1474" s="37"/>
    </row>
    <row r="1475" spans="7:8" x14ac:dyDescent="0.3">
      <c r="G1475" s="35"/>
      <c r="H1475" s="37"/>
    </row>
    <row r="1476" spans="7:8" x14ac:dyDescent="0.3">
      <c r="G1476" s="35"/>
      <c r="H1476" s="37"/>
    </row>
    <row r="1477" spans="7:8" x14ac:dyDescent="0.3">
      <c r="G1477" s="35"/>
      <c r="H1477" s="37"/>
    </row>
    <row r="1478" spans="7:8" x14ac:dyDescent="0.3">
      <c r="G1478" s="35"/>
      <c r="H1478" s="37"/>
    </row>
    <row r="1479" spans="7:8" x14ac:dyDescent="0.3">
      <c r="G1479" s="35"/>
      <c r="H1479" s="37"/>
    </row>
    <row r="1480" spans="7:8" x14ac:dyDescent="0.3">
      <c r="G1480" s="35"/>
      <c r="H1480" s="37"/>
    </row>
    <row r="1481" spans="7:8" x14ac:dyDescent="0.3">
      <c r="G1481" s="35"/>
      <c r="H1481" s="37"/>
    </row>
    <row r="1482" spans="7:8" x14ac:dyDescent="0.3">
      <c r="G1482" s="35"/>
      <c r="H1482" s="37"/>
    </row>
    <row r="1483" spans="7:8" x14ac:dyDescent="0.3">
      <c r="G1483" s="35"/>
      <c r="H1483" s="37"/>
    </row>
    <row r="1484" spans="7:8" x14ac:dyDescent="0.3">
      <c r="G1484" s="35"/>
      <c r="H1484" s="37"/>
    </row>
    <row r="1485" spans="7:8" x14ac:dyDescent="0.3">
      <c r="G1485" s="35"/>
      <c r="H1485" s="37"/>
    </row>
    <row r="1486" spans="7:8" x14ac:dyDescent="0.3">
      <c r="G1486" s="35"/>
      <c r="H1486" s="37"/>
    </row>
    <row r="1487" spans="7:8" x14ac:dyDescent="0.3">
      <c r="G1487" s="35"/>
      <c r="H1487" s="37"/>
    </row>
    <row r="1488" spans="7:8" x14ac:dyDescent="0.3">
      <c r="G1488" s="35"/>
      <c r="H1488" s="37"/>
    </row>
    <row r="1489" spans="7:8" x14ac:dyDescent="0.3">
      <c r="G1489" s="35"/>
      <c r="H1489" s="37"/>
    </row>
    <row r="1490" spans="7:8" x14ac:dyDescent="0.3">
      <c r="G1490" s="35"/>
      <c r="H1490" s="37"/>
    </row>
    <row r="1491" spans="7:8" x14ac:dyDescent="0.3">
      <c r="G1491" s="35"/>
      <c r="H1491" s="37"/>
    </row>
    <row r="1492" spans="7:8" x14ac:dyDescent="0.3">
      <c r="G1492" s="35"/>
      <c r="H1492" s="37"/>
    </row>
    <row r="1493" spans="7:8" x14ac:dyDescent="0.3">
      <c r="G1493" s="35"/>
      <c r="H1493" s="37"/>
    </row>
    <row r="1494" spans="7:8" x14ac:dyDescent="0.3">
      <c r="G1494" s="35"/>
      <c r="H1494" s="37"/>
    </row>
    <row r="1495" spans="7:8" x14ac:dyDescent="0.3">
      <c r="G1495" s="35"/>
      <c r="H1495" s="37"/>
    </row>
    <row r="1496" spans="7:8" x14ac:dyDescent="0.3">
      <c r="G1496" s="35"/>
      <c r="H1496" s="37"/>
    </row>
    <row r="1497" spans="7:8" x14ac:dyDescent="0.3">
      <c r="G1497" s="35"/>
      <c r="H1497" s="37"/>
    </row>
    <row r="1498" spans="7:8" x14ac:dyDescent="0.3">
      <c r="G1498" s="35"/>
      <c r="H1498" s="37"/>
    </row>
    <row r="1499" spans="7:8" x14ac:dyDescent="0.3">
      <c r="G1499" s="35"/>
      <c r="H1499" s="37"/>
    </row>
    <row r="1500" spans="7:8" x14ac:dyDescent="0.3">
      <c r="G1500" s="35"/>
      <c r="H1500" s="37"/>
    </row>
    <row r="1501" spans="7:8" x14ac:dyDescent="0.3">
      <c r="G1501" s="35"/>
      <c r="H1501" s="37"/>
    </row>
    <row r="1502" spans="7:8" x14ac:dyDescent="0.3">
      <c r="G1502" s="35"/>
      <c r="H1502" s="37"/>
    </row>
    <row r="1503" spans="7:8" x14ac:dyDescent="0.3">
      <c r="G1503" s="35"/>
      <c r="H1503" s="37"/>
    </row>
    <row r="1504" spans="7:8" x14ac:dyDescent="0.3">
      <c r="G1504" s="35"/>
      <c r="H1504" s="37"/>
    </row>
    <row r="1505" spans="7:8" x14ac:dyDescent="0.3">
      <c r="G1505" s="35"/>
      <c r="H1505" s="37"/>
    </row>
    <row r="1506" spans="7:8" x14ac:dyDescent="0.3">
      <c r="G1506" s="35"/>
      <c r="H1506" s="37"/>
    </row>
    <row r="1507" spans="7:8" x14ac:dyDescent="0.3">
      <c r="G1507" s="35"/>
      <c r="H1507" s="37"/>
    </row>
    <row r="1508" spans="7:8" x14ac:dyDescent="0.3">
      <c r="G1508" s="35"/>
      <c r="H1508" s="37"/>
    </row>
    <row r="1509" spans="7:8" x14ac:dyDescent="0.3">
      <c r="G1509" s="35"/>
      <c r="H1509" s="37"/>
    </row>
    <row r="1510" spans="7:8" x14ac:dyDescent="0.3">
      <c r="G1510" s="35"/>
      <c r="H1510" s="37"/>
    </row>
    <row r="1511" spans="7:8" x14ac:dyDescent="0.3">
      <c r="G1511" s="35"/>
      <c r="H1511" s="37"/>
    </row>
    <row r="1512" spans="7:8" x14ac:dyDescent="0.3">
      <c r="G1512" s="35"/>
      <c r="H1512" s="37"/>
    </row>
    <row r="1513" spans="7:8" x14ac:dyDescent="0.3">
      <c r="G1513" s="35"/>
      <c r="H1513" s="37"/>
    </row>
    <row r="1514" spans="7:8" x14ac:dyDescent="0.3">
      <c r="G1514" s="35"/>
      <c r="H1514" s="37"/>
    </row>
    <row r="1515" spans="7:8" x14ac:dyDescent="0.3">
      <c r="G1515" s="35"/>
      <c r="H1515" s="37"/>
    </row>
    <row r="1516" spans="7:8" x14ac:dyDescent="0.3">
      <c r="G1516" s="35"/>
      <c r="H1516" s="37"/>
    </row>
    <row r="1517" spans="7:8" x14ac:dyDescent="0.3">
      <c r="G1517" s="35"/>
      <c r="H1517" s="37"/>
    </row>
    <row r="1518" spans="7:8" x14ac:dyDescent="0.3">
      <c r="G1518" s="35"/>
      <c r="H1518" s="37"/>
    </row>
    <row r="1519" spans="7:8" x14ac:dyDescent="0.3">
      <c r="G1519" s="35"/>
      <c r="H1519" s="37"/>
    </row>
    <row r="1520" spans="7:8" x14ac:dyDescent="0.3">
      <c r="G1520" s="35"/>
      <c r="H1520" s="37"/>
    </row>
    <row r="1521" spans="7:8" x14ac:dyDescent="0.3">
      <c r="G1521" s="35"/>
      <c r="H1521" s="37"/>
    </row>
    <row r="1522" spans="7:8" x14ac:dyDescent="0.3">
      <c r="G1522" s="35"/>
      <c r="H1522" s="37"/>
    </row>
    <row r="1523" spans="7:8" x14ac:dyDescent="0.3">
      <c r="G1523" s="35"/>
      <c r="H1523" s="37"/>
    </row>
    <row r="1524" spans="7:8" x14ac:dyDescent="0.3">
      <c r="G1524" s="35"/>
      <c r="H1524" s="37"/>
    </row>
    <row r="1525" spans="7:8" x14ac:dyDescent="0.3">
      <c r="G1525" s="35"/>
      <c r="H1525" s="37"/>
    </row>
    <row r="1526" spans="7:8" x14ac:dyDescent="0.3">
      <c r="G1526" s="35"/>
      <c r="H1526" s="37"/>
    </row>
    <row r="1527" spans="7:8" x14ac:dyDescent="0.3">
      <c r="G1527" s="35"/>
      <c r="H1527" s="37"/>
    </row>
    <row r="1528" spans="7:8" x14ac:dyDescent="0.3">
      <c r="G1528" s="35"/>
      <c r="H1528" s="37"/>
    </row>
    <row r="1529" spans="7:8" x14ac:dyDescent="0.3">
      <c r="G1529" s="35"/>
      <c r="H1529" s="37"/>
    </row>
    <row r="1530" spans="7:8" x14ac:dyDescent="0.3">
      <c r="G1530" s="35"/>
      <c r="H1530" s="37"/>
    </row>
    <row r="1531" spans="7:8" x14ac:dyDescent="0.3">
      <c r="G1531" s="35"/>
      <c r="H1531" s="37"/>
    </row>
    <row r="1532" spans="7:8" x14ac:dyDescent="0.3">
      <c r="G1532" s="35"/>
      <c r="H1532" s="37"/>
    </row>
    <row r="1533" spans="7:8" x14ac:dyDescent="0.3">
      <c r="G1533" s="35"/>
      <c r="H1533" s="37"/>
    </row>
    <row r="1534" spans="7:8" x14ac:dyDescent="0.3">
      <c r="G1534" s="35"/>
      <c r="H1534" s="37"/>
    </row>
    <row r="1535" spans="7:8" x14ac:dyDescent="0.3">
      <c r="G1535" s="35"/>
      <c r="H1535" s="37"/>
    </row>
    <row r="1536" spans="7:8" x14ac:dyDescent="0.3">
      <c r="G1536" s="35"/>
      <c r="H1536" s="37"/>
    </row>
    <row r="1537" spans="7:8" x14ac:dyDescent="0.3">
      <c r="G1537" s="35"/>
      <c r="H1537" s="37"/>
    </row>
    <row r="1538" spans="7:8" x14ac:dyDescent="0.3">
      <c r="G1538" s="35"/>
      <c r="H1538" s="37"/>
    </row>
    <row r="1539" spans="7:8" x14ac:dyDescent="0.3">
      <c r="G1539" s="35"/>
      <c r="H1539" s="37"/>
    </row>
    <row r="1540" spans="7:8" x14ac:dyDescent="0.3">
      <c r="G1540" s="35"/>
      <c r="H1540" s="37"/>
    </row>
    <row r="1541" spans="7:8" x14ac:dyDescent="0.3">
      <c r="G1541" s="35"/>
      <c r="H1541" s="37"/>
    </row>
    <row r="1542" spans="7:8" x14ac:dyDescent="0.3">
      <c r="G1542" s="35"/>
      <c r="H1542" s="37"/>
    </row>
    <row r="1543" spans="7:8" x14ac:dyDescent="0.3">
      <c r="G1543" s="35"/>
      <c r="H1543" s="37"/>
    </row>
    <row r="1544" spans="7:8" x14ac:dyDescent="0.3">
      <c r="G1544" s="35"/>
      <c r="H1544" s="37"/>
    </row>
    <row r="1545" spans="7:8" x14ac:dyDescent="0.3">
      <c r="G1545" s="35"/>
      <c r="H1545" s="37"/>
    </row>
    <row r="1546" spans="7:8" x14ac:dyDescent="0.3">
      <c r="G1546" s="35"/>
      <c r="H1546" s="37"/>
    </row>
    <row r="1547" spans="7:8" x14ac:dyDescent="0.3">
      <c r="G1547" s="35"/>
      <c r="H1547" s="37"/>
    </row>
    <row r="1548" spans="7:8" x14ac:dyDescent="0.3">
      <c r="G1548" s="35"/>
      <c r="H1548" s="37"/>
    </row>
    <row r="1549" spans="7:8" x14ac:dyDescent="0.3">
      <c r="G1549" s="35"/>
      <c r="H1549" s="37"/>
    </row>
    <row r="1550" spans="7:8" x14ac:dyDescent="0.3">
      <c r="G1550" s="35"/>
      <c r="H1550" s="37"/>
    </row>
    <row r="1551" spans="7:8" x14ac:dyDescent="0.3">
      <c r="G1551" s="35"/>
      <c r="H1551" s="37"/>
    </row>
    <row r="1552" spans="7:8" x14ac:dyDescent="0.3">
      <c r="G1552" s="35"/>
      <c r="H1552" s="37"/>
    </row>
    <row r="1553" spans="7:8" x14ac:dyDescent="0.3">
      <c r="G1553" s="35"/>
      <c r="H1553" s="37"/>
    </row>
    <row r="1554" spans="7:8" x14ac:dyDescent="0.3">
      <c r="G1554" s="35"/>
      <c r="H1554" s="37"/>
    </row>
    <row r="1555" spans="7:8" x14ac:dyDescent="0.3">
      <c r="G1555" s="35"/>
      <c r="H1555" s="37"/>
    </row>
    <row r="1556" spans="7:8" x14ac:dyDescent="0.3">
      <c r="G1556" s="35"/>
      <c r="H1556" s="37"/>
    </row>
    <row r="1557" spans="7:8" x14ac:dyDescent="0.3">
      <c r="G1557" s="35"/>
      <c r="H1557" s="37"/>
    </row>
    <row r="1558" spans="7:8" x14ac:dyDescent="0.3">
      <c r="G1558" s="35"/>
      <c r="H1558" s="37"/>
    </row>
    <row r="1559" spans="7:8" x14ac:dyDescent="0.3">
      <c r="G1559" s="35"/>
      <c r="H1559" s="37"/>
    </row>
    <row r="1560" spans="7:8" x14ac:dyDescent="0.3">
      <c r="G1560" s="35"/>
      <c r="H1560" s="37"/>
    </row>
    <row r="1561" spans="7:8" x14ac:dyDescent="0.3">
      <c r="G1561" s="35"/>
      <c r="H1561" s="37"/>
    </row>
    <row r="1562" spans="7:8" x14ac:dyDescent="0.3">
      <c r="G1562" s="35"/>
      <c r="H1562" s="37"/>
    </row>
    <row r="1563" spans="7:8" x14ac:dyDescent="0.3">
      <c r="G1563" s="35"/>
      <c r="H1563" s="37"/>
    </row>
    <row r="1564" spans="7:8" x14ac:dyDescent="0.3">
      <c r="G1564" s="35"/>
      <c r="H1564" s="37"/>
    </row>
    <row r="1565" spans="7:8" x14ac:dyDescent="0.3">
      <c r="G1565" s="35"/>
      <c r="H1565" s="37"/>
    </row>
    <row r="1566" spans="7:8" x14ac:dyDescent="0.3">
      <c r="G1566" s="35"/>
      <c r="H1566" s="37"/>
    </row>
    <row r="1567" spans="7:8" x14ac:dyDescent="0.3">
      <c r="G1567" s="35"/>
      <c r="H1567" s="37"/>
    </row>
    <row r="1568" spans="7:8" x14ac:dyDescent="0.3">
      <c r="G1568" s="35"/>
      <c r="H1568" s="37"/>
    </row>
    <row r="1569" spans="7:8" x14ac:dyDescent="0.3">
      <c r="G1569" s="35"/>
      <c r="H1569" s="37"/>
    </row>
    <row r="1570" spans="7:8" x14ac:dyDescent="0.3">
      <c r="G1570" s="35"/>
      <c r="H1570" s="37"/>
    </row>
    <row r="1571" spans="7:8" x14ac:dyDescent="0.3">
      <c r="G1571" s="35"/>
      <c r="H1571" s="37"/>
    </row>
    <row r="1572" spans="7:8" x14ac:dyDescent="0.3">
      <c r="G1572" s="35"/>
      <c r="H1572" s="37"/>
    </row>
    <row r="1573" spans="7:8" x14ac:dyDescent="0.3">
      <c r="G1573" s="35"/>
      <c r="H1573" s="37"/>
    </row>
    <row r="1574" spans="7:8" x14ac:dyDescent="0.3">
      <c r="G1574" s="35"/>
      <c r="H1574" s="37"/>
    </row>
    <row r="1575" spans="7:8" x14ac:dyDescent="0.3">
      <c r="G1575" s="35"/>
      <c r="H1575" s="37"/>
    </row>
    <row r="1576" spans="7:8" x14ac:dyDescent="0.3">
      <c r="G1576" s="35"/>
      <c r="H1576" s="37"/>
    </row>
    <row r="1577" spans="7:8" x14ac:dyDescent="0.3">
      <c r="G1577" s="35"/>
      <c r="H1577" s="37"/>
    </row>
    <row r="1578" spans="7:8" x14ac:dyDescent="0.3">
      <c r="G1578" s="35"/>
      <c r="H1578" s="37"/>
    </row>
    <row r="1579" spans="7:8" x14ac:dyDescent="0.3">
      <c r="G1579" s="35"/>
      <c r="H1579" s="37"/>
    </row>
    <row r="1580" spans="7:8" x14ac:dyDescent="0.3">
      <c r="G1580" s="35"/>
      <c r="H1580" s="37"/>
    </row>
    <row r="1581" spans="7:8" x14ac:dyDescent="0.3">
      <c r="G1581" s="35"/>
      <c r="H1581" s="37"/>
    </row>
    <row r="1582" spans="7:8" x14ac:dyDescent="0.3">
      <c r="G1582" s="35"/>
      <c r="H1582" s="37"/>
    </row>
    <row r="1583" spans="7:8" x14ac:dyDescent="0.3">
      <c r="G1583" s="35"/>
      <c r="H1583" s="37"/>
    </row>
    <row r="1584" spans="7:8" x14ac:dyDescent="0.3">
      <c r="G1584" s="35"/>
      <c r="H1584" s="37"/>
    </row>
    <row r="1585" spans="7:8" x14ac:dyDescent="0.3">
      <c r="G1585" s="35"/>
      <c r="H1585" s="37"/>
    </row>
    <row r="1586" spans="7:8" x14ac:dyDescent="0.3">
      <c r="G1586" s="35"/>
      <c r="H1586" s="37"/>
    </row>
    <row r="1587" spans="7:8" x14ac:dyDescent="0.3">
      <c r="G1587" s="35"/>
      <c r="H1587" s="37"/>
    </row>
    <row r="1588" spans="7:8" x14ac:dyDescent="0.3">
      <c r="G1588" s="35"/>
      <c r="H1588" s="37"/>
    </row>
    <row r="1589" spans="7:8" x14ac:dyDescent="0.3">
      <c r="G1589" s="35"/>
      <c r="H1589" s="37"/>
    </row>
    <row r="1590" spans="7:8" x14ac:dyDescent="0.3">
      <c r="G1590" s="35"/>
      <c r="H1590" s="37"/>
    </row>
    <row r="1591" spans="7:8" x14ac:dyDescent="0.3">
      <c r="G1591" s="35"/>
      <c r="H1591" s="37"/>
    </row>
    <row r="1592" spans="7:8" x14ac:dyDescent="0.3">
      <c r="G1592" s="35"/>
      <c r="H1592" s="37"/>
    </row>
    <row r="1593" spans="7:8" x14ac:dyDescent="0.3">
      <c r="G1593" s="35"/>
      <c r="H1593" s="37"/>
    </row>
    <row r="1594" spans="7:8" x14ac:dyDescent="0.3">
      <c r="G1594" s="35"/>
      <c r="H1594" s="37"/>
    </row>
    <row r="1595" spans="7:8" x14ac:dyDescent="0.3">
      <c r="G1595" s="35"/>
      <c r="H1595" s="37"/>
    </row>
    <row r="1596" spans="7:8" x14ac:dyDescent="0.3">
      <c r="G1596" s="35"/>
      <c r="H1596" s="37"/>
    </row>
    <row r="1597" spans="7:8" x14ac:dyDescent="0.3">
      <c r="G1597" s="35"/>
      <c r="H1597" s="37"/>
    </row>
    <row r="1598" spans="7:8" x14ac:dyDescent="0.3">
      <c r="G1598" s="35"/>
      <c r="H1598" s="37"/>
    </row>
    <row r="1599" spans="7:8" x14ac:dyDescent="0.3">
      <c r="G1599" s="35"/>
      <c r="H1599" s="37"/>
    </row>
    <row r="1600" spans="7:8" x14ac:dyDescent="0.3">
      <c r="G1600" s="35"/>
      <c r="H1600" s="37"/>
    </row>
    <row r="1601" spans="7:8" x14ac:dyDescent="0.3">
      <c r="G1601" s="35"/>
      <c r="H1601" s="37"/>
    </row>
    <row r="1602" spans="7:8" x14ac:dyDescent="0.3">
      <c r="G1602" s="35"/>
      <c r="H1602" s="37"/>
    </row>
    <row r="1603" spans="7:8" x14ac:dyDescent="0.3">
      <c r="G1603" s="35"/>
      <c r="H1603" s="37"/>
    </row>
    <row r="1604" spans="7:8" x14ac:dyDescent="0.3">
      <c r="G1604" s="35"/>
      <c r="H1604" s="37"/>
    </row>
    <row r="1605" spans="7:8" x14ac:dyDescent="0.3">
      <c r="G1605" s="35"/>
      <c r="H1605" s="37"/>
    </row>
    <row r="1606" spans="7:8" x14ac:dyDescent="0.3">
      <c r="G1606" s="35"/>
      <c r="H1606" s="37"/>
    </row>
    <row r="1607" spans="7:8" x14ac:dyDescent="0.3">
      <c r="G1607" s="35"/>
      <c r="H1607" s="37"/>
    </row>
    <row r="1608" spans="7:8" x14ac:dyDescent="0.3">
      <c r="G1608" s="35"/>
      <c r="H1608" s="37"/>
    </row>
    <row r="1609" spans="7:8" x14ac:dyDescent="0.3">
      <c r="G1609" s="35"/>
      <c r="H1609" s="37"/>
    </row>
    <row r="1610" spans="7:8" x14ac:dyDescent="0.3">
      <c r="G1610" s="35"/>
      <c r="H1610" s="37"/>
    </row>
    <row r="1611" spans="7:8" x14ac:dyDescent="0.3">
      <c r="G1611" s="35"/>
      <c r="H1611" s="37"/>
    </row>
    <row r="1612" spans="7:8" x14ac:dyDescent="0.3">
      <c r="G1612" s="35"/>
      <c r="H1612" s="37"/>
    </row>
    <row r="1613" spans="7:8" x14ac:dyDescent="0.3">
      <c r="G1613" s="35"/>
      <c r="H1613" s="37"/>
    </row>
    <row r="1614" spans="7:8" x14ac:dyDescent="0.3">
      <c r="G1614" s="35"/>
      <c r="H1614" s="37"/>
    </row>
    <row r="1615" spans="7:8" x14ac:dyDescent="0.3">
      <c r="G1615" s="35"/>
      <c r="H1615" s="37"/>
    </row>
    <row r="1616" spans="7:8" x14ac:dyDescent="0.3">
      <c r="G1616" s="35"/>
      <c r="H1616" s="37"/>
    </row>
    <row r="1617" spans="7:8" x14ac:dyDescent="0.3">
      <c r="G1617" s="35"/>
      <c r="H1617" s="37"/>
    </row>
    <row r="1618" spans="7:8" x14ac:dyDescent="0.3">
      <c r="G1618" s="35"/>
      <c r="H1618" s="37"/>
    </row>
    <row r="1619" spans="7:8" x14ac:dyDescent="0.3">
      <c r="G1619" s="35"/>
      <c r="H1619" s="37"/>
    </row>
    <row r="1620" spans="7:8" x14ac:dyDescent="0.3">
      <c r="G1620" s="35"/>
      <c r="H1620" s="37"/>
    </row>
    <row r="1621" spans="7:8" x14ac:dyDescent="0.3">
      <c r="G1621" s="35"/>
      <c r="H1621" s="37"/>
    </row>
    <row r="1622" spans="7:8" x14ac:dyDescent="0.3">
      <c r="G1622" s="35"/>
      <c r="H1622" s="37"/>
    </row>
    <row r="1623" spans="7:8" x14ac:dyDescent="0.3">
      <c r="G1623" s="35"/>
      <c r="H1623" s="37"/>
    </row>
    <row r="1624" spans="7:8" x14ac:dyDescent="0.3">
      <c r="G1624" s="35"/>
      <c r="H1624" s="37"/>
    </row>
    <row r="1625" spans="7:8" x14ac:dyDescent="0.3">
      <c r="G1625" s="35"/>
      <c r="H1625" s="37"/>
    </row>
    <row r="1626" spans="7:8" x14ac:dyDescent="0.3">
      <c r="G1626" s="35"/>
      <c r="H1626" s="37"/>
    </row>
    <row r="1627" spans="7:8" x14ac:dyDescent="0.3">
      <c r="G1627" s="35"/>
      <c r="H1627" s="37"/>
    </row>
    <row r="1628" spans="7:8" x14ac:dyDescent="0.3">
      <c r="G1628" s="35"/>
      <c r="H1628" s="37"/>
    </row>
    <row r="1629" spans="7:8" x14ac:dyDescent="0.3">
      <c r="G1629" s="35"/>
      <c r="H1629" s="37"/>
    </row>
    <row r="1630" spans="7:8" x14ac:dyDescent="0.3">
      <c r="G1630" s="35"/>
      <c r="H1630" s="37"/>
    </row>
    <row r="1631" spans="7:8" x14ac:dyDescent="0.3">
      <c r="G1631" s="35"/>
      <c r="H1631" s="37"/>
    </row>
    <row r="1632" spans="7:8" x14ac:dyDescent="0.3">
      <c r="G1632" s="35"/>
      <c r="H1632" s="37"/>
    </row>
    <row r="1633" spans="7:8" x14ac:dyDescent="0.3">
      <c r="G1633" s="35"/>
      <c r="H1633" s="37"/>
    </row>
    <row r="1634" spans="7:8" x14ac:dyDescent="0.3">
      <c r="G1634" s="35"/>
      <c r="H1634" s="37"/>
    </row>
    <row r="1635" spans="7:8" x14ac:dyDescent="0.3">
      <c r="G1635" s="35"/>
      <c r="H1635" s="37"/>
    </row>
    <row r="1636" spans="7:8" x14ac:dyDescent="0.3">
      <c r="G1636" s="35"/>
      <c r="H1636" s="37"/>
    </row>
    <row r="1637" spans="7:8" x14ac:dyDescent="0.3">
      <c r="G1637" s="35"/>
      <c r="H1637" s="37"/>
    </row>
    <row r="1638" spans="7:8" x14ac:dyDescent="0.3">
      <c r="G1638" s="35"/>
      <c r="H1638" s="37"/>
    </row>
    <row r="1639" spans="7:8" x14ac:dyDescent="0.3">
      <c r="G1639" s="35"/>
      <c r="H1639" s="37"/>
    </row>
    <row r="1640" spans="7:8" x14ac:dyDescent="0.3">
      <c r="G1640" s="35"/>
      <c r="H1640" s="37"/>
    </row>
    <row r="1641" spans="7:8" x14ac:dyDescent="0.3">
      <c r="G1641" s="35"/>
      <c r="H1641" s="37"/>
    </row>
    <row r="1642" spans="7:8" x14ac:dyDescent="0.3">
      <c r="G1642" s="35"/>
      <c r="H1642" s="37"/>
    </row>
    <row r="1643" spans="7:8" x14ac:dyDescent="0.3">
      <c r="G1643" s="35"/>
      <c r="H1643" s="37"/>
    </row>
    <row r="1644" spans="7:8" x14ac:dyDescent="0.3">
      <c r="G1644" s="35"/>
      <c r="H1644" s="37"/>
    </row>
    <row r="1645" spans="7:8" x14ac:dyDescent="0.3">
      <c r="G1645" s="35"/>
      <c r="H1645" s="37"/>
    </row>
    <row r="1646" spans="7:8" x14ac:dyDescent="0.3">
      <c r="G1646" s="35"/>
      <c r="H1646" s="37"/>
    </row>
    <row r="1647" spans="7:8" x14ac:dyDescent="0.3">
      <c r="G1647" s="35"/>
      <c r="H1647" s="37"/>
    </row>
    <row r="1648" spans="7:8" x14ac:dyDescent="0.3">
      <c r="G1648" s="35"/>
      <c r="H1648" s="37"/>
    </row>
    <row r="1649" spans="7:8" x14ac:dyDescent="0.3">
      <c r="G1649" s="35"/>
      <c r="H1649" s="37"/>
    </row>
    <row r="1650" spans="7:8" x14ac:dyDescent="0.3">
      <c r="G1650" s="35"/>
      <c r="H1650" s="37"/>
    </row>
    <row r="1651" spans="7:8" x14ac:dyDescent="0.3">
      <c r="G1651" s="35"/>
      <c r="H1651" s="37"/>
    </row>
    <row r="1652" spans="7:8" x14ac:dyDescent="0.3">
      <c r="G1652" s="35"/>
      <c r="H1652" s="37"/>
    </row>
    <row r="1653" spans="7:8" x14ac:dyDescent="0.3">
      <c r="G1653" s="35"/>
      <c r="H1653" s="37"/>
    </row>
    <row r="1654" spans="7:8" x14ac:dyDescent="0.3">
      <c r="G1654" s="35"/>
      <c r="H1654" s="37"/>
    </row>
    <row r="1655" spans="7:8" x14ac:dyDescent="0.3">
      <c r="G1655" s="35"/>
      <c r="H1655" s="37"/>
    </row>
    <row r="1656" spans="7:8" x14ac:dyDescent="0.3">
      <c r="G1656" s="35"/>
      <c r="H1656" s="37"/>
    </row>
    <row r="1657" spans="7:8" x14ac:dyDescent="0.3">
      <c r="G1657" s="35"/>
      <c r="H1657" s="37"/>
    </row>
    <row r="1658" spans="7:8" x14ac:dyDescent="0.3">
      <c r="G1658" s="35"/>
      <c r="H1658" s="37"/>
    </row>
    <row r="1659" spans="7:8" x14ac:dyDescent="0.3">
      <c r="G1659" s="35"/>
      <c r="H1659" s="37"/>
    </row>
    <row r="1660" spans="7:8" x14ac:dyDescent="0.3">
      <c r="G1660" s="35"/>
      <c r="H1660" s="37"/>
    </row>
    <row r="1661" spans="7:8" x14ac:dyDescent="0.3">
      <c r="G1661" s="35"/>
      <c r="H1661" s="37"/>
    </row>
    <row r="1662" spans="7:8" x14ac:dyDescent="0.3">
      <c r="G1662" s="35"/>
      <c r="H1662" s="37"/>
    </row>
    <row r="1663" spans="7:8" x14ac:dyDescent="0.3">
      <c r="G1663" s="35"/>
      <c r="H1663" s="37"/>
    </row>
    <row r="1664" spans="7:8" x14ac:dyDescent="0.3">
      <c r="G1664" s="35"/>
      <c r="H1664" s="37"/>
    </row>
    <row r="1665" spans="7:8" x14ac:dyDescent="0.3">
      <c r="G1665" s="35"/>
      <c r="H1665" s="37"/>
    </row>
    <row r="1666" spans="7:8" x14ac:dyDescent="0.3">
      <c r="G1666" s="35"/>
      <c r="H1666" s="37"/>
    </row>
    <row r="1667" spans="7:8" x14ac:dyDescent="0.3">
      <c r="G1667" s="35"/>
      <c r="H1667" s="37"/>
    </row>
    <row r="1668" spans="7:8" x14ac:dyDescent="0.3">
      <c r="G1668" s="35"/>
      <c r="H1668" s="37"/>
    </row>
    <row r="1669" spans="7:8" x14ac:dyDescent="0.3">
      <c r="G1669" s="35"/>
      <c r="H1669" s="37"/>
    </row>
    <row r="1670" spans="7:8" x14ac:dyDescent="0.3">
      <c r="G1670" s="35"/>
      <c r="H1670" s="37"/>
    </row>
    <row r="1671" spans="7:8" x14ac:dyDescent="0.3">
      <c r="G1671" s="35"/>
      <c r="H1671" s="37"/>
    </row>
    <row r="1672" spans="7:8" x14ac:dyDescent="0.3">
      <c r="G1672" s="35"/>
      <c r="H1672" s="37"/>
    </row>
    <row r="1673" spans="7:8" x14ac:dyDescent="0.3">
      <c r="G1673" s="35"/>
      <c r="H1673" s="37"/>
    </row>
    <row r="1674" spans="7:8" x14ac:dyDescent="0.3">
      <c r="G1674" s="35"/>
      <c r="H1674" s="37"/>
    </row>
    <row r="1675" spans="7:8" x14ac:dyDescent="0.3">
      <c r="G1675" s="35"/>
      <c r="H1675" s="37"/>
    </row>
    <row r="1676" spans="7:8" x14ac:dyDescent="0.3">
      <c r="G1676" s="35"/>
      <c r="H1676" s="37"/>
    </row>
    <row r="1677" spans="7:8" x14ac:dyDescent="0.3">
      <c r="G1677" s="35"/>
      <c r="H1677" s="37"/>
    </row>
    <row r="1678" spans="7:8" x14ac:dyDescent="0.3">
      <c r="G1678" s="35"/>
      <c r="H1678" s="37"/>
    </row>
    <row r="1679" spans="7:8" x14ac:dyDescent="0.3">
      <c r="G1679" s="35"/>
      <c r="H1679" s="37"/>
    </row>
    <row r="1680" spans="7:8" x14ac:dyDescent="0.3">
      <c r="G1680" s="35"/>
      <c r="H1680" s="37"/>
    </row>
    <row r="1681" spans="7:8" x14ac:dyDescent="0.3">
      <c r="G1681" s="35"/>
      <c r="H1681" s="37"/>
    </row>
    <row r="1682" spans="7:8" x14ac:dyDescent="0.3">
      <c r="G1682" s="35"/>
      <c r="H1682" s="37"/>
    </row>
    <row r="1683" spans="7:8" x14ac:dyDescent="0.3">
      <c r="G1683" s="35"/>
      <c r="H1683" s="37"/>
    </row>
    <row r="1684" spans="7:8" x14ac:dyDescent="0.3">
      <c r="G1684" s="35"/>
      <c r="H1684" s="37"/>
    </row>
    <row r="1685" spans="7:8" x14ac:dyDescent="0.3">
      <c r="G1685" s="35"/>
      <c r="H1685" s="37"/>
    </row>
    <row r="1686" spans="7:8" x14ac:dyDescent="0.3">
      <c r="G1686" s="35"/>
      <c r="H1686" s="37"/>
    </row>
    <row r="1687" spans="7:8" x14ac:dyDescent="0.3">
      <c r="G1687" s="35"/>
      <c r="H1687" s="37"/>
    </row>
    <row r="1688" spans="7:8" x14ac:dyDescent="0.3">
      <c r="G1688" s="35"/>
      <c r="H1688" s="37"/>
    </row>
    <row r="1689" spans="7:8" x14ac:dyDescent="0.3">
      <c r="G1689" s="35"/>
      <c r="H1689" s="37"/>
    </row>
    <row r="1690" spans="7:8" x14ac:dyDescent="0.3">
      <c r="G1690" s="35"/>
      <c r="H1690" s="37"/>
    </row>
    <row r="1691" spans="7:8" x14ac:dyDescent="0.3">
      <c r="G1691" s="35"/>
      <c r="H1691" s="37"/>
    </row>
    <row r="1692" spans="7:8" x14ac:dyDescent="0.3">
      <c r="G1692" s="35"/>
      <c r="H1692" s="37"/>
    </row>
    <row r="1693" spans="7:8" x14ac:dyDescent="0.3">
      <c r="G1693" s="35"/>
      <c r="H1693" s="37"/>
    </row>
    <row r="1694" spans="7:8" x14ac:dyDescent="0.3">
      <c r="G1694" s="35"/>
      <c r="H1694" s="37"/>
    </row>
    <row r="1695" spans="7:8" x14ac:dyDescent="0.3">
      <c r="G1695" s="35"/>
      <c r="H1695" s="37"/>
    </row>
    <row r="1696" spans="7:8" x14ac:dyDescent="0.3">
      <c r="G1696" s="35"/>
      <c r="H1696" s="37"/>
    </row>
    <row r="1697" spans="7:8" x14ac:dyDescent="0.3">
      <c r="G1697" s="35"/>
      <c r="H1697" s="37"/>
    </row>
    <row r="1698" spans="7:8" x14ac:dyDescent="0.3">
      <c r="G1698" s="35"/>
      <c r="H1698" s="37"/>
    </row>
    <row r="1699" spans="7:8" x14ac:dyDescent="0.3">
      <c r="G1699" s="35"/>
      <c r="H1699" s="37"/>
    </row>
    <row r="1700" spans="7:8" x14ac:dyDescent="0.3">
      <c r="G1700" s="35"/>
      <c r="H1700" s="37"/>
    </row>
    <row r="1701" spans="7:8" x14ac:dyDescent="0.3">
      <c r="G1701" s="35"/>
      <c r="H1701" s="37"/>
    </row>
    <row r="1702" spans="7:8" x14ac:dyDescent="0.3">
      <c r="G1702" s="35"/>
      <c r="H1702" s="37"/>
    </row>
    <row r="1703" spans="7:8" x14ac:dyDescent="0.3">
      <c r="G1703" s="35"/>
      <c r="H1703" s="37"/>
    </row>
    <row r="1704" spans="7:8" x14ac:dyDescent="0.3">
      <c r="G1704" s="35"/>
      <c r="H1704" s="37"/>
    </row>
    <row r="1705" spans="7:8" x14ac:dyDescent="0.3">
      <c r="G1705" s="35"/>
      <c r="H1705" s="37"/>
    </row>
    <row r="1706" spans="7:8" x14ac:dyDescent="0.3">
      <c r="G1706" s="35"/>
      <c r="H1706" s="37"/>
    </row>
    <row r="1707" spans="7:8" x14ac:dyDescent="0.3">
      <c r="G1707" s="35"/>
      <c r="H1707" s="37"/>
    </row>
    <row r="1708" spans="7:8" x14ac:dyDescent="0.3">
      <c r="G1708" s="35"/>
      <c r="H1708" s="37"/>
    </row>
    <row r="1709" spans="7:8" x14ac:dyDescent="0.3">
      <c r="G1709" s="35"/>
      <c r="H1709" s="37"/>
    </row>
    <row r="1710" spans="7:8" x14ac:dyDescent="0.3">
      <c r="G1710" s="35"/>
      <c r="H1710" s="37"/>
    </row>
    <row r="1711" spans="7:8" x14ac:dyDescent="0.3">
      <c r="G1711" s="35"/>
      <c r="H1711" s="37"/>
    </row>
    <row r="1712" spans="7:8" x14ac:dyDescent="0.3">
      <c r="G1712" s="35"/>
      <c r="H1712" s="37"/>
    </row>
    <row r="1713" spans="7:8" x14ac:dyDescent="0.3">
      <c r="G1713" s="35"/>
      <c r="H1713" s="37"/>
    </row>
    <row r="1714" spans="7:8" x14ac:dyDescent="0.3">
      <c r="G1714" s="35"/>
      <c r="H1714" s="37"/>
    </row>
    <row r="1715" spans="7:8" x14ac:dyDescent="0.3">
      <c r="G1715" s="35"/>
      <c r="H1715" s="37"/>
    </row>
    <row r="1716" spans="7:8" x14ac:dyDescent="0.3">
      <c r="G1716" s="35"/>
      <c r="H1716" s="37"/>
    </row>
    <row r="1717" spans="7:8" x14ac:dyDescent="0.3">
      <c r="G1717" s="35"/>
      <c r="H1717" s="37"/>
    </row>
    <row r="1718" spans="7:8" x14ac:dyDescent="0.3">
      <c r="G1718" s="35"/>
      <c r="H1718" s="37"/>
    </row>
    <row r="1719" spans="7:8" x14ac:dyDescent="0.3">
      <c r="G1719" s="35"/>
      <c r="H1719" s="37"/>
    </row>
    <row r="1720" spans="7:8" x14ac:dyDescent="0.3">
      <c r="G1720" s="35"/>
      <c r="H1720" s="37"/>
    </row>
    <row r="1721" spans="7:8" x14ac:dyDescent="0.3">
      <c r="G1721" s="35"/>
      <c r="H1721" s="37"/>
    </row>
    <row r="1722" spans="7:8" x14ac:dyDescent="0.3">
      <c r="G1722" s="35"/>
      <c r="H1722" s="37"/>
    </row>
    <row r="1723" spans="7:8" x14ac:dyDescent="0.3">
      <c r="G1723" s="35"/>
      <c r="H1723" s="37"/>
    </row>
    <row r="1724" spans="7:8" x14ac:dyDescent="0.3">
      <c r="G1724" s="35"/>
      <c r="H1724" s="37"/>
    </row>
    <row r="1725" spans="7:8" x14ac:dyDescent="0.3">
      <c r="G1725" s="35"/>
      <c r="H1725" s="37"/>
    </row>
    <row r="1726" spans="7:8" x14ac:dyDescent="0.3">
      <c r="G1726" s="35"/>
      <c r="H1726" s="37"/>
    </row>
    <row r="1727" spans="7:8" x14ac:dyDescent="0.3">
      <c r="G1727" s="35"/>
      <c r="H1727" s="37"/>
    </row>
    <row r="1728" spans="7:8" x14ac:dyDescent="0.3">
      <c r="G1728" s="35"/>
      <c r="H1728" s="37"/>
    </row>
    <row r="1729" spans="7:8" x14ac:dyDescent="0.3">
      <c r="G1729" s="35"/>
      <c r="H1729" s="37"/>
    </row>
    <row r="1730" spans="7:8" x14ac:dyDescent="0.3">
      <c r="G1730" s="35"/>
      <c r="H1730" s="37"/>
    </row>
    <row r="1731" spans="7:8" x14ac:dyDescent="0.3">
      <c r="G1731" s="35"/>
      <c r="H1731" s="37"/>
    </row>
    <row r="1732" spans="7:8" x14ac:dyDescent="0.3">
      <c r="G1732" s="35"/>
      <c r="H1732" s="37"/>
    </row>
    <row r="1733" spans="7:8" x14ac:dyDescent="0.3">
      <c r="G1733" s="35"/>
      <c r="H1733" s="37"/>
    </row>
    <row r="1734" spans="7:8" x14ac:dyDescent="0.3">
      <c r="G1734" s="35"/>
      <c r="H1734" s="37"/>
    </row>
    <row r="1735" spans="7:8" x14ac:dyDescent="0.3">
      <c r="G1735" s="35"/>
      <c r="H1735" s="37"/>
    </row>
    <row r="1736" spans="7:8" x14ac:dyDescent="0.3">
      <c r="G1736" s="35"/>
      <c r="H1736" s="37"/>
    </row>
    <row r="1737" spans="7:8" x14ac:dyDescent="0.3">
      <c r="G1737" s="35"/>
      <c r="H1737" s="37"/>
    </row>
    <row r="1738" spans="7:8" x14ac:dyDescent="0.3">
      <c r="G1738" s="35"/>
      <c r="H1738" s="37"/>
    </row>
    <row r="1739" spans="7:8" x14ac:dyDescent="0.3">
      <c r="G1739" s="35"/>
      <c r="H1739" s="37"/>
    </row>
    <row r="1740" spans="7:8" x14ac:dyDescent="0.3">
      <c r="G1740" s="35"/>
      <c r="H1740" s="37"/>
    </row>
    <row r="1741" spans="7:8" x14ac:dyDescent="0.3">
      <c r="G1741" s="35"/>
      <c r="H1741" s="37"/>
    </row>
    <row r="1742" spans="7:8" x14ac:dyDescent="0.3">
      <c r="G1742" s="35"/>
      <c r="H1742" s="37"/>
    </row>
    <row r="1743" spans="7:8" x14ac:dyDescent="0.3">
      <c r="G1743" s="35"/>
      <c r="H1743" s="37"/>
    </row>
    <row r="1744" spans="7:8" x14ac:dyDescent="0.3">
      <c r="G1744" s="35"/>
      <c r="H1744" s="37"/>
    </row>
    <row r="1745" spans="7:8" x14ac:dyDescent="0.3">
      <c r="G1745" s="35"/>
      <c r="H1745" s="37"/>
    </row>
    <row r="1746" spans="7:8" x14ac:dyDescent="0.3">
      <c r="G1746" s="35"/>
      <c r="H1746" s="37"/>
    </row>
    <row r="1747" spans="7:8" x14ac:dyDescent="0.3">
      <c r="G1747" s="35"/>
      <c r="H1747" s="37"/>
    </row>
    <row r="1748" spans="7:8" x14ac:dyDescent="0.3">
      <c r="G1748" s="35"/>
      <c r="H1748" s="37"/>
    </row>
    <row r="1749" spans="7:8" x14ac:dyDescent="0.3">
      <c r="G1749" s="35"/>
      <c r="H1749" s="37"/>
    </row>
    <row r="1750" spans="7:8" x14ac:dyDescent="0.3">
      <c r="G1750" s="35"/>
      <c r="H1750" s="37"/>
    </row>
    <row r="1751" spans="7:8" x14ac:dyDescent="0.3">
      <c r="G1751" s="35"/>
      <c r="H1751" s="37"/>
    </row>
    <row r="1752" spans="7:8" x14ac:dyDescent="0.3">
      <c r="G1752" s="35"/>
      <c r="H1752" s="37"/>
    </row>
    <row r="1753" spans="7:8" x14ac:dyDescent="0.3">
      <c r="G1753" s="35"/>
      <c r="H1753" s="37"/>
    </row>
    <row r="1754" spans="7:8" x14ac:dyDescent="0.3">
      <c r="G1754" s="35"/>
      <c r="H1754" s="37"/>
    </row>
    <row r="1755" spans="7:8" x14ac:dyDescent="0.3">
      <c r="G1755" s="35"/>
      <c r="H1755" s="37"/>
    </row>
    <row r="1756" spans="7:8" x14ac:dyDescent="0.3">
      <c r="G1756" s="35"/>
      <c r="H1756" s="37"/>
    </row>
    <row r="1757" spans="7:8" x14ac:dyDescent="0.3">
      <c r="G1757" s="35"/>
      <c r="H1757" s="37"/>
    </row>
    <row r="1758" spans="7:8" x14ac:dyDescent="0.3">
      <c r="G1758" s="35"/>
      <c r="H1758" s="37"/>
    </row>
    <row r="1759" spans="7:8" x14ac:dyDescent="0.3">
      <c r="G1759" s="35"/>
      <c r="H1759" s="37"/>
    </row>
    <row r="1760" spans="7:8" x14ac:dyDescent="0.3">
      <c r="G1760" s="35"/>
      <c r="H1760" s="37"/>
    </row>
    <row r="1761" spans="7:8" x14ac:dyDescent="0.3">
      <c r="G1761" s="35"/>
      <c r="H1761" s="37"/>
    </row>
    <row r="1762" spans="7:8" x14ac:dyDescent="0.3">
      <c r="G1762" s="35"/>
      <c r="H1762" s="37"/>
    </row>
    <row r="1763" spans="7:8" x14ac:dyDescent="0.3">
      <c r="G1763" s="35"/>
      <c r="H1763" s="37"/>
    </row>
    <row r="1764" spans="7:8" x14ac:dyDescent="0.3">
      <c r="G1764" s="35"/>
      <c r="H1764" s="37"/>
    </row>
    <row r="1765" spans="7:8" x14ac:dyDescent="0.3">
      <c r="G1765" s="35"/>
      <c r="H1765" s="37"/>
    </row>
    <row r="1766" spans="7:8" x14ac:dyDescent="0.3">
      <c r="G1766" s="35"/>
      <c r="H1766" s="37"/>
    </row>
    <row r="1767" spans="7:8" x14ac:dyDescent="0.3">
      <c r="G1767" s="35"/>
      <c r="H1767" s="37"/>
    </row>
    <row r="1768" spans="7:8" x14ac:dyDescent="0.3">
      <c r="G1768" s="35"/>
      <c r="H1768" s="37"/>
    </row>
    <row r="1769" spans="7:8" x14ac:dyDescent="0.3">
      <c r="G1769" s="35"/>
      <c r="H1769" s="37"/>
    </row>
    <row r="1770" spans="7:8" x14ac:dyDescent="0.3">
      <c r="G1770" s="35"/>
      <c r="H1770" s="37"/>
    </row>
    <row r="1771" spans="7:8" x14ac:dyDescent="0.3">
      <c r="G1771" s="35"/>
      <c r="H1771" s="37"/>
    </row>
    <row r="1772" spans="7:8" x14ac:dyDescent="0.3">
      <c r="G1772" s="35"/>
      <c r="H1772" s="37"/>
    </row>
    <row r="1773" spans="7:8" x14ac:dyDescent="0.3">
      <c r="G1773" s="35"/>
      <c r="H1773" s="37"/>
    </row>
    <row r="1774" spans="7:8" x14ac:dyDescent="0.3">
      <c r="G1774" s="35"/>
      <c r="H1774" s="37"/>
    </row>
    <row r="1775" spans="7:8" x14ac:dyDescent="0.3">
      <c r="G1775" s="35"/>
      <c r="H1775" s="37"/>
    </row>
    <row r="1776" spans="7:8" x14ac:dyDescent="0.3">
      <c r="G1776" s="35"/>
      <c r="H1776" s="37"/>
    </row>
    <row r="1777" spans="7:8" x14ac:dyDescent="0.3">
      <c r="G1777" s="35"/>
      <c r="H1777" s="37"/>
    </row>
    <row r="1778" spans="7:8" x14ac:dyDescent="0.3">
      <c r="G1778" s="35"/>
      <c r="H1778" s="37"/>
    </row>
    <row r="1779" spans="7:8" x14ac:dyDescent="0.3">
      <c r="G1779" s="35"/>
      <c r="H1779" s="37"/>
    </row>
    <row r="1780" spans="7:8" x14ac:dyDescent="0.3">
      <c r="G1780" s="35"/>
      <c r="H1780" s="37"/>
    </row>
    <row r="1781" spans="7:8" x14ac:dyDescent="0.3">
      <c r="G1781" s="35"/>
      <c r="H1781" s="37"/>
    </row>
    <row r="1782" spans="7:8" x14ac:dyDescent="0.3">
      <c r="G1782" s="35"/>
      <c r="H1782" s="37"/>
    </row>
    <row r="1783" spans="7:8" x14ac:dyDescent="0.3">
      <c r="G1783" s="35"/>
      <c r="H1783" s="37"/>
    </row>
    <row r="1784" spans="7:8" x14ac:dyDescent="0.3">
      <c r="G1784" s="35"/>
      <c r="H1784" s="37"/>
    </row>
    <row r="1785" spans="7:8" x14ac:dyDescent="0.3">
      <c r="G1785" s="35"/>
      <c r="H1785" s="37"/>
    </row>
    <row r="1786" spans="7:8" x14ac:dyDescent="0.3">
      <c r="G1786" s="35"/>
      <c r="H1786" s="37"/>
    </row>
    <row r="1787" spans="7:8" x14ac:dyDescent="0.3">
      <c r="G1787" s="35"/>
      <c r="H1787" s="37"/>
    </row>
    <row r="1788" spans="7:8" x14ac:dyDescent="0.3">
      <c r="G1788" s="35"/>
      <c r="H1788" s="37"/>
    </row>
    <row r="1789" spans="7:8" x14ac:dyDescent="0.3">
      <c r="G1789" s="35"/>
      <c r="H1789" s="37"/>
    </row>
    <row r="1790" spans="7:8" x14ac:dyDescent="0.3">
      <c r="G1790" s="35"/>
      <c r="H1790" s="37"/>
    </row>
    <row r="1791" spans="7:8" x14ac:dyDescent="0.3">
      <c r="G1791" s="35"/>
      <c r="H1791" s="37"/>
    </row>
    <row r="1792" spans="7:8" x14ac:dyDescent="0.3">
      <c r="G1792" s="35"/>
      <c r="H1792" s="37"/>
    </row>
    <row r="1793" spans="7:8" x14ac:dyDescent="0.3">
      <c r="G1793" s="35"/>
      <c r="H1793" s="37"/>
    </row>
    <row r="1794" spans="7:8" x14ac:dyDescent="0.3">
      <c r="G1794" s="35"/>
      <c r="H1794" s="37"/>
    </row>
    <row r="1795" spans="7:8" x14ac:dyDescent="0.3">
      <c r="G1795" s="35"/>
      <c r="H1795" s="37"/>
    </row>
    <row r="1796" spans="7:8" x14ac:dyDescent="0.3">
      <c r="G1796" s="35"/>
      <c r="H1796" s="37"/>
    </row>
    <row r="1797" spans="7:8" x14ac:dyDescent="0.3">
      <c r="G1797" s="35"/>
      <c r="H1797" s="37"/>
    </row>
    <row r="1798" spans="7:8" x14ac:dyDescent="0.3">
      <c r="G1798" s="35"/>
      <c r="H1798" s="37"/>
    </row>
    <row r="1799" spans="7:8" x14ac:dyDescent="0.3">
      <c r="G1799" s="35"/>
      <c r="H1799" s="37"/>
    </row>
    <row r="1800" spans="7:8" x14ac:dyDescent="0.3">
      <c r="G1800" s="35"/>
      <c r="H1800" s="37"/>
    </row>
    <row r="1801" spans="7:8" x14ac:dyDescent="0.3">
      <c r="G1801" s="35"/>
      <c r="H1801" s="37"/>
    </row>
    <row r="1802" spans="7:8" x14ac:dyDescent="0.3">
      <c r="G1802" s="35"/>
      <c r="H1802" s="37"/>
    </row>
    <row r="1803" spans="7:8" x14ac:dyDescent="0.3">
      <c r="G1803" s="35"/>
      <c r="H1803" s="37"/>
    </row>
    <row r="1804" spans="7:8" x14ac:dyDescent="0.3">
      <c r="G1804" s="35"/>
      <c r="H1804" s="37"/>
    </row>
    <row r="1805" spans="7:8" x14ac:dyDescent="0.3">
      <c r="G1805" s="35"/>
      <c r="H1805" s="37"/>
    </row>
    <row r="1806" spans="7:8" x14ac:dyDescent="0.3">
      <c r="G1806" s="35"/>
      <c r="H1806" s="37"/>
    </row>
    <row r="1807" spans="7:8" x14ac:dyDescent="0.3">
      <c r="G1807" s="35"/>
      <c r="H1807" s="37"/>
    </row>
    <row r="1808" spans="7:8" x14ac:dyDescent="0.3">
      <c r="G1808" s="35"/>
      <c r="H1808" s="37"/>
    </row>
    <row r="1809" spans="7:8" x14ac:dyDescent="0.3">
      <c r="G1809" s="35"/>
      <c r="H1809" s="37"/>
    </row>
    <row r="1810" spans="7:8" x14ac:dyDescent="0.3">
      <c r="G1810" s="35"/>
      <c r="H1810" s="37"/>
    </row>
    <row r="1811" spans="7:8" x14ac:dyDescent="0.3">
      <c r="G1811" s="35"/>
      <c r="H1811" s="37"/>
    </row>
    <row r="1812" spans="7:8" x14ac:dyDescent="0.3">
      <c r="G1812" s="35"/>
      <c r="H1812" s="37"/>
    </row>
    <row r="1813" spans="7:8" x14ac:dyDescent="0.3">
      <c r="G1813" s="35"/>
      <c r="H1813" s="37"/>
    </row>
    <row r="1814" spans="7:8" x14ac:dyDescent="0.3">
      <c r="G1814" s="35"/>
      <c r="H1814" s="37"/>
    </row>
    <row r="1815" spans="7:8" x14ac:dyDescent="0.3">
      <c r="G1815" s="35"/>
      <c r="H1815" s="37"/>
    </row>
    <row r="1816" spans="7:8" x14ac:dyDescent="0.3">
      <c r="G1816" s="35"/>
      <c r="H1816" s="37"/>
    </row>
    <row r="1817" spans="7:8" x14ac:dyDescent="0.3">
      <c r="G1817" s="35"/>
      <c r="H1817" s="37"/>
    </row>
    <row r="1818" spans="7:8" x14ac:dyDescent="0.3">
      <c r="G1818" s="35"/>
      <c r="H1818" s="37"/>
    </row>
    <row r="1819" spans="7:8" x14ac:dyDescent="0.3">
      <c r="G1819" s="35"/>
      <c r="H1819" s="37"/>
    </row>
    <row r="1820" spans="7:8" x14ac:dyDescent="0.3">
      <c r="G1820" s="35"/>
      <c r="H1820" s="37"/>
    </row>
    <row r="1821" spans="7:8" x14ac:dyDescent="0.3">
      <c r="G1821" s="35"/>
      <c r="H1821" s="37"/>
    </row>
    <row r="1822" spans="7:8" x14ac:dyDescent="0.3">
      <c r="G1822" s="35"/>
      <c r="H1822" s="37"/>
    </row>
    <row r="1823" spans="7:8" x14ac:dyDescent="0.3">
      <c r="G1823" s="35"/>
      <c r="H1823" s="37"/>
    </row>
    <row r="1824" spans="7:8" x14ac:dyDescent="0.3">
      <c r="G1824" s="35"/>
      <c r="H1824" s="37"/>
    </row>
    <row r="1825" spans="7:8" x14ac:dyDescent="0.3">
      <c r="G1825" s="35"/>
      <c r="H1825" s="37"/>
    </row>
    <row r="1826" spans="7:8" x14ac:dyDescent="0.3">
      <c r="G1826" s="35"/>
      <c r="H1826" s="37"/>
    </row>
    <row r="1827" spans="7:8" x14ac:dyDescent="0.3">
      <c r="G1827" s="35"/>
      <c r="H1827" s="37"/>
    </row>
    <row r="1828" spans="7:8" x14ac:dyDescent="0.3">
      <c r="G1828" s="35"/>
      <c r="H1828" s="37"/>
    </row>
    <row r="1829" spans="7:8" x14ac:dyDescent="0.3">
      <c r="G1829" s="35"/>
      <c r="H1829" s="37"/>
    </row>
    <row r="1830" spans="7:8" x14ac:dyDescent="0.3">
      <c r="G1830" s="35"/>
      <c r="H1830" s="37"/>
    </row>
    <row r="1831" spans="7:8" x14ac:dyDescent="0.3">
      <c r="G1831" s="35"/>
      <c r="H1831" s="37"/>
    </row>
    <row r="1832" spans="7:8" x14ac:dyDescent="0.3">
      <c r="G1832" s="35"/>
      <c r="H1832" s="37"/>
    </row>
    <row r="1833" spans="7:8" x14ac:dyDescent="0.3">
      <c r="G1833" s="35"/>
      <c r="H1833" s="37"/>
    </row>
    <row r="1834" spans="7:8" x14ac:dyDescent="0.3">
      <c r="G1834" s="35"/>
      <c r="H1834" s="37"/>
    </row>
    <row r="1835" spans="7:8" x14ac:dyDescent="0.3">
      <c r="G1835" s="35"/>
      <c r="H1835" s="37"/>
    </row>
    <row r="1836" spans="7:8" x14ac:dyDescent="0.3">
      <c r="G1836" s="35"/>
      <c r="H1836" s="37"/>
    </row>
    <row r="1837" spans="7:8" x14ac:dyDescent="0.3">
      <c r="G1837" s="35"/>
      <c r="H1837" s="37"/>
    </row>
    <row r="1838" spans="7:8" x14ac:dyDescent="0.3">
      <c r="G1838" s="35"/>
      <c r="H1838" s="37"/>
    </row>
    <row r="1839" spans="7:8" x14ac:dyDescent="0.3">
      <c r="G1839" s="35"/>
      <c r="H1839" s="37"/>
    </row>
    <row r="1840" spans="7:8" x14ac:dyDescent="0.3">
      <c r="G1840" s="35"/>
      <c r="H1840" s="37"/>
    </row>
    <row r="1841" spans="7:8" x14ac:dyDescent="0.3">
      <c r="G1841" s="35"/>
      <c r="H1841" s="37"/>
    </row>
    <row r="1842" spans="7:8" x14ac:dyDescent="0.3">
      <c r="G1842" s="35"/>
      <c r="H1842" s="37"/>
    </row>
    <row r="1843" spans="7:8" x14ac:dyDescent="0.3">
      <c r="G1843" s="35"/>
      <c r="H1843" s="37"/>
    </row>
    <row r="1844" spans="7:8" x14ac:dyDescent="0.3">
      <c r="G1844" s="35"/>
      <c r="H1844" s="37"/>
    </row>
    <row r="1845" spans="7:8" x14ac:dyDescent="0.3">
      <c r="G1845" s="35"/>
      <c r="H1845" s="37"/>
    </row>
    <row r="1846" spans="7:8" x14ac:dyDescent="0.3">
      <c r="G1846" s="35"/>
      <c r="H1846" s="37"/>
    </row>
    <row r="1847" spans="7:8" x14ac:dyDescent="0.3">
      <c r="G1847" s="35"/>
      <c r="H1847" s="37"/>
    </row>
    <row r="1848" spans="7:8" x14ac:dyDescent="0.3">
      <c r="G1848" s="35"/>
      <c r="H1848" s="37"/>
    </row>
    <row r="1849" spans="7:8" x14ac:dyDescent="0.3">
      <c r="G1849" s="35"/>
      <c r="H1849" s="37"/>
    </row>
    <row r="1850" spans="7:8" x14ac:dyDescent="0.3">
      <c r="G1850" s="35"/>
      <c r="H1850" s="37"/>
    </row>
    <row r="1851" spans="7:8" x14ac:dyDescent="0.3">
      <c r="G1851" s="35"/>
      <c r="H1851" s="37"/>
    </row>
    <row r="1852" spans="7:8" x14ac:dyDescent="0.3">
      <c r="G1852" s="35"/>
      <c r="H1852" s="37"/>
    </row>
    <row r="1853" spans="7:8" x14ac:dyDescent="0.3">
      <c r="G1853" s="35"/>
      <c r="H1853" s="37"/>
    </row>
    <row r="1854" spans="7:8" x14ac:dyDescent="0.3">
      <c r="G1854" s="35"/>
      <c r="H1854" s="37"/>
    </row>
    <row r="1855" spans="7:8" x14ac:dyDescent="0.3">
      <c r="G1855" s="35"/>
      <c r="H1855" s="37"/>
    </row>
    <row r="1856" spans="7:8" x14ac:dyDescent="0.3">
      <c r="G1856" s="35"/>
      <c r="H1856" s="37"/>
    </row>
    <row r="1857" spans="7:8" x14ac:dyDescent="0.3">
      <c r="G1857" s="35"/>
      <c r="H1857" s="37"/>
    </row>
    <row r="1858" spans="7:8" x14ac:dyDescent="0.3">
      <c r="G1858" s="35"/>
      <c r="H1858" s="37"/>
    </row>
    <row r="1859" spans="7:8" x14ac:dyDescent="0.3">
      <c r="G1859" s="35"/>
      <c r="H1859" s="37"/>
    </row>
    <row r="1860" spans="7:8" x14ac:dyDescent="0.3">
      <c r="G1860" s="35"/>
      <c r="H1860" s="37"/>
    </row>
    <row r="1861" spans="7:8" x14ac:dyDescent="0.3">
      <c r="G1861" s="35"/>
      <c r="H1861" s="37"/>
    </row>
    <row r="1862" spans="7:8" x14ac:dyDescent="0.3">
      <c r="G1862" s="35"/>
      <c r="H1862" s="37"/>
    </row>
    <row r="1863" spans="7:8" x14ac:dyDescent="0.3">
      <c r="G1863" s="35"/>
      <c r="H1863" s="37"/>
    </row>
    <row r="1864" spans="7:8" x14ac:dyDescent="0.3">
      <c r="G1864" s="35"/>
      <c r="H1864" s="37"/>
    </row>
    <row r="1865" spans="7:8" x14ac:dyDescent="0.3">
      <c r="G1865" s="35"/>
      <c r="H1865" s="37"/>
    </row>
    <row r="1866" spans="7:8" x14ac:dyDescent="0.3">
      <c r="G1866" s="35"/>
      <c r="H1866" s="37"/>
    </row>
    <row r="1867" spans="7:8" x14ac:dyDescent="0.3">
      <c r="G1867" s="35"/>
      <c r="H1867" s="37"/>
    </row>
    <row r="1868" spans="7:8" x14ac:dyDescent="0.3">
      <c r="G1868" s="35"/>
      <c r="H1868" s="37"/>
    </row>
    <row r="1869" spans="7:8" x14ac:dyDescent="0.3">
      <c r="G1869" s="35"/>
      <c r="H1869" s="37"/>
    </row>
    <row r="1870" spans="7:8" x14ac:dyDescent="0.3">
      <c r="G1870" s="35"/>
      <c r="H1870" s="37"/>
    </row>
    <row r="1871" spans="7:8" x14ac:dyDescent="0.3">
      <c r="G1871" s="35"/>
      <c r="H1871" s="37"/>
    </row>
    <row r="1872" spans="7:8" x14ac:dyDescent="0.3">
      <c r="G1872" s="35"/>
      <c r="H1872" s="37"/>
    </row>
    <row r="1873" spans="7:8" x14ac:dyDescent="0.3">
      <c r="G1873" s="35"/>
      <c r="H1873" s="37"/>
    </row>
    <row r="1874" spans="7:8" x14ac:dyDescent="0.3">
      <c r="G1874" s="35"/>
      <c r="H1874" s="37"/>
    </row>
    <row r="1875" spans="7:8" x14ac:dyDescent="0.3">
      <c r="G1875" s="35"/>
      <c r="H1875" s="37"/>
    </row>
    <row r="1876" spans="7:8" x14ac:dyDescent="0.3">
      <c r="G1876" s="35"/>
      <c r="H1876" s="37"/>
    </row>
    <row r="1877" spans="7:8" x14ac:dyDescent="0.3">
      <c r="G1877" s="35"/>
      <c r="H1877" s="37"/>
    </row>
    <row r="1878" spans="7:8" x14ac:dyDescent="0.3">
      <c r="G1878" s="35"/>
      <c r="H1878" s="37"/>
    </row>
    <row r="1879" spans="7:8" x14ac:dyDescent="0.3">
      <c r="G1879" s="35"/>
      <c r="H1879" s="37"/>
    </row>
    <row r="1880" spans="7:8" x14ac:dyDescent="0.3">
      <c r="G1880" s="35"/>
      <c r="H1880" s="37"/>
    </row>
    <row r="1881" spans="7:8" x14ac:dyDescent="0.3">
      <c r="G1881" s="35"/>
      <c r="H1881" s="37"/>
    </row>
    <row r="1882" spans="7:8" x14ac:dyDescent="0.3">
      <c r="G1882" s="35"/>
      <c r="H1882" s="37"/>
    </row>
    <row r="1883" spans="7:8" x14ac:dyDescent="0.3">
      <c r="G1883" s="35"/>
      <c r="H1883" s="37"/>
    </row>
    <row r="1884" spans="7:8" x14ac:dyDescent="0.3">
      <c r="G1884" s="35"/>
      <c r="H1884" s="37"/>
    </row>
    <row r="1885" spans="7:8" x14ac:dyDescent="0.3">
      <c r="G1885" s="35"/>
      <c r="H1885" s="37"/>
    </row>
    <row r="1886" spans="7:8" x14ac:dyDescent="0.3">
      <c r="G1886" s="35"/>
      <c r="H1886" s="37"/>
    </row>
    <row r="1887" spans="7:8" x14ac:dyDescent="0.3">
      <c r="G1887" s="35"/>
      <c r="H1887" s="37"/>
    </row>
    <row r="1888" spans="7:8" x14ac:dyDescent="0.3">
      <c r="G1888" s="35"/>
      <c r="H1888" s="37"/>
    </row>
    <row r="1889" spans="7:8" x14ac:dyDescent="0.3">
      <c r="G1889" s="35"/>
      <c r="H1889" s="37"/>
    </row>
    <row r="1890" spans="7:8" x14ac:dyDescent="0.3">
      <c r="G1890" s="35"/>
      <c r="H1890" s="37"/>
    </row>
    <row r="1891" spans="7:8" x14ac:dyDescent="0.3">
      <c r="G1891" s="35"/>
      <c r="H1891" s="37"/>
    </row>
    <row r="1892" spans="7:8" x14ac:dyDescent="0.3">
      <c r="G1892" s="35"/>
      <c r="H1892" s="37"/>
    </row>
    <row r="1893" spans="7:8" x14ac:dyDescent="0.3">
      <c r="G1893" s="35"/>
      <c r="H1893" s="37"/>
    </row>
    <row r="1894" spans="7:8" x14ac:dyDescent="0.3">
      <c r="G1894" s="35"/>
      <c r="H1894" s="37"/>
    </row>
    <row r="1895" spans="7:8" x14ac:dyDescent="0.3">
      <c r="G1895" s="35"/>
      <c r="H1895" s="37"/>
    </row>
    <row r="1896" spans="7:8" x14ac:dyDescent="0.3">
      <c r="G1896" s="35"/>
      <c r="H1896" s="37"/>
    </row>
    <row r="1897" spans="7:8" x14ac:dyDescent="0.3">
      <c r="G1897" s="35"/>
      <c r="H1897" s="37"/>
    </row>
    <row r="1898" spans="7:8" x14ac:dyDescent="0.3">
      <c r="G1898" s="35"/>
      <c r="H1898" s="37"/>
    </row>
    <row r="1899" spans="7:8" x14ac:dyDescent="0.3">
      <c r="G1899" s="35"/>
      <c r="H1899" s="37"/>
    </row>
    <row r="1900" spans="7:8" x14ac:dyDescent="0.3">
      <c r="G1900" s="35"/>
      <c r="H1900" s="37"/>
    </row>
    <row r="1901" spans="7:8" x14ac:dyDescent="0.3">
      <c r="G1901" s="35"/>
      <c r="H1901" s="37"/>
    </row>
    <row r="1902" spans="7:8" x14ac:dyDescent="0.3">
      <c r="G1902" s="35"/>
      <c r="H1902" s="37"/>
    </row>
    <row r="1903" spans="7:8" x14ac:dyDescent="0.3">
      <c r="G1903" s="35"/>
      <c r="H1903" s="37"/>
    </row>
    <row r="1904" spans="7:8" x14ac:dyDescent="0.3">
      <c r="G1904" s="35"/>
      <c r="H1904" s="37"/>
    </row>
    <row r="1905" spans="7:8" x14ac:dyDescent="0.3">
      <c r="G1905" s="35"/>
      <c r="H1905" s="37"/>
    </row>
    <row r="1906" spans="7:8" x14ac:dyDescent="0.3">
      <c r="G1906" s="35"/>
      <c r="H1906" s="37"/>
    </row>
    <row r="1907" spans="7:8" x14ac:dyDescent="0.3">
      <c r="G1907" s="35"/>
      <c r="H1907" s="37"/>
    </row>
    <row r="1908" spans="7:8" x14ac:dyDescent="0.3">
      <c r="G1908" s="35"/>
      <c r="H1908" s="37"/>
    </row>
    <row r="1909" spans="7:8" x14ac:dyDescent="0.3">
      <c r="G1909" s="35"/>
      <c r="H1909" s="37"/>
    </row>
    <row r="1910" spans="7:8" x14ac:dyDescent="0.3">
      <c r="G1910" s="35"/>
      <c r="H1910" s="37"/>
    </row>
    <row r="1911" spans="7:8" x14ac:dyDescent="0.3">
      <c r="G1911" s="35"/>
      <c r="H1911" s="37"/>
    </row>
    <row r="1912" spans="7:8" x14ac:dyDescent="0.3">
      <c r="G1912" s="35"/>
      <c r="H1912" s="37"/>
    </row>
    <row r="1913" spans="7:8" x14ac:dyDescent="0.3">
      <c r="G1913" s="35"/>
      <c r="H1913" s="37"/>
    </row>
    <row r="1914" spans="7:8" x14ac:dyDescent="0.3">
      <c r="G1914" s="35"/>
      <c r="H1914" s="37"/>
    </row>
    <row r="1915" spans="7:8" x14ac:dyDescent="0.3">
      <c r="G1915" s="35"/>
      <c r="H1915" s="37"/>
    </row>
    <row r="1916" spans="7:8" x14ac:dyDescent="0.3">
      <c r="G1916" s="35"/>
      <c r="H1916" s="37"/>
    </row>
    <row r="1917" spans="7:8" x14ac:dyDescent="0.3">
      <c r="G1917" s="35"/>
      <c r="H1917" s="37"/>
    </row>
    <row r="1918" spans="7:8" x14ac:dyDescent="0.3">
      <c r="G1918" s="35"/>
      <c r="H1918" s="37"/>
    </row>
    <row r="1919" spans="7:8" x14ac:dyDescent="0.3">
      <c r="G1919" s="35"/>
      <c r="H1919" s="37"/>
    </row>
    <row r="1920" spans="7:8" x14ac:dyDescent="0.3">
      <c r="G1920" s="35"/>
      <c r="H1920" s="37"/>
    </row>
    <row r="1921" spans="7:8" x14ac:dyDescent="0.3">
      <c r="G1921" s="35"/>
      <c r="H1921" s="37"/>
    </row>
    <row r="1922" spans="7:8" x14ac:dyDescent="0.3">
      <c r="G1922" s="35"/>
      <c r="H1922" s="37"/>
    </row>
    <row r="1923" spans="7:8" x14ac:dyDescent="0.3">
      <c r="G1923" s="35"/>
      <c r="H1923" s="37"/>
    </row>
    <row r="1924" spans="7:8" x14ac:dyDescent="0.3">
      <c r="G1924" s="35"/>
      <c r="H1924" s="37"/>
    </row>
    <row r="1925" spans="7:8" x14ac:dyDescent="0.3">
      <c r="G1925" s="35"/>
      <c r="H1925" s="37"/>
    </row>
    <row r="1926" spans="7:8" x14ac:dyDescent="0.3">
      <c r="G1926" s="35"/>
      <c r="H1926" s="37"/>
    </row>
    <row r="1927" spans="7:8" x14ac:dyDescent="0.3">
      <c r="G1927" s="35"/>
      <c r="H1927" s="37"/>
    </row>
    <row r="1928" spans="7:8" x14ac:dyDescent="0.3">
      <c r="G1928" s="35"/>
      <c r="H1928" s="37"/>
    </row>
    <row r="1929" spans="7:8" x14ac:dyDescent="0.3">
      <c r="G1929" s="35"/>
      <c r="H1929" s="37"/>
    </row>
    <row r="1930" spans="7:8" x14ac:dyDescent="0.3">
      <c r="G1930" s="35"/>
      <c r="H1930" s="37"/>
    </row>
    <row r="1931" spans="7:8" x14ac:dyDescent="0.3">
      <c r="G1931" s="35"/>
      <c r="H1931" s="37"/>
    </row>
    <row r="1932" spans="7:8" x14ac:dyDescent="0.3">
      <c r="G1932" s="35"/>
      <c r="H1932" s="37"/>
    </row>
    <row r="1933" spans="7:8" x14ac:dyDescent="0.3">
      <c r="G1933" s="35"/>
      <c r="H1933" s="37"/>
    </row>
    <row r="1934" spans="7:8" x14ac:dyDescent="0.3">
      <c r="G1934" s="35"/>
      <c r="H1934" s="37"/>
    </row>
    <row r="1935" spans="7:8" x14ac:dyDescent="0.3">
      <c r="G1935" s="35"/>
      <c r="H1935" s="37"/>
    </row>
    <row r="1936" spans="7:8" x14ac:dyDescent="0.3">
      <c r="G1936" s="35"/>
      <c r="H1936" s="37"/>
    </row>
    <row r="1937" spans="7:8" x14ac:dyDescent="0.3">
      <c r="G1937" s="35"/>
      <c r="H1937" s="37"/>
    </row>
    <row r="1938" spans="7:8" x14ac:dyDescent="0.3">
      <c r="G1938" s="35"/>
      <c r="H1938" s="37"/>
    </row>
    <row r="1939" spans="7:8" x14ac:dyDescent="0.3">
      <c r="G1939" s="35"/>
      <c r="H1939" s="37"/>
    </row>
    <row r="1940" spans="7:8" x14ac:dyDescent="0.3">
      <c r="G1940" s="35"/>
      <c r="H1940" s="37"/>
    </row>
    <row r="1941" spans="7:8" x14ac:dyDescent="0.3">
      <c r="G1941" s="35"/>
      <c r="H1941" s="37"/>
    </row>
    <row r="1942" spans="7:8" x14ac:dyDescent="0.3">
      <c r="G1942" s="35"/>
      <c r="H1942" s="37"/>
    </row>
    <row r="1943" spans="7:8" x14ac:dyDescent="0.3">
      <c r="G1943" s="35"/>
      <c r="H1943" s="37"/>
    </row>
    <row r="1944" spans="7:8" x14ac:dyDescent="0.3">
      <c r="G1944" s="35"/>
      <c r="H1944" s="37"/>
    </row>
    <row r="1945" spans="7:8" x14ac:dyDescent="0.3">
      <c r="G1945" s="35"/>
      <c r="H1945" s="37"/>
    </row>
    <row r="1946" spans="7:8" x14ac:dyDescent="0.3">
      <c r="G1946" s="35"/>
      <c r="H1946" s="37"/>
    </row>
    <row r="1947" spans="7:8" x14ac:dyDescent="0.3">
      <c r="G1947" s="35"/>
      <c r="H1947" s="37"/>
    </row>
    <row r="1948" spans="7:8" x14ac:dyDescent="0.3">
      <c r="G1948" s="35"/>
      <c r="H1948" s="37"/>
    </row>
    <row r="1949" spans="7:8" x14ac:dyDescent="0.3">
      <c r="G1949" s="35"/>
      <c r="H1949" s="37"/>
    </row>
    <row r="1950" spans="7:8" x14ac:dyDescent="0.3">
      <c r="G1950" s="35"/>
      <c r="H1950" s="37"/>
    </row>
    <row r="1951" spans="7:8" x14ac:dyDescent="0.3">
      <c r="G1951" s="35"/>
      <c r="H1951" s="37"/>
    </row>
    <row r="1952" spans="7:8" x14ac:dyDescent="0.3">
      <c r="G1952" s="35"/>
      <c r="H1952" s="37"/>
    </row>
    <row r="1953" spans="7:8" x14ac:dyDescent="0.3">
      <c r="G1953" s="35"/>
      <c r="H1953" s="37"/>
    </row>
    <row r="1954" spans="7:8" x14ac:dyDescent="0.3">
      <c r="G1954" s="35"/>
      <c r="H1954" s="37"/>
    </row>
    <row r="1955" spans="7:8" x14ac:dyDescent="0.3">
      <c r="G1955" s="35"/>
      <c r="H1955" s="37"/>
    </row>
    <row r="1956" spans="7:8" x14ac:dyDescent="0.3">
      <c r="G1956" s="35"/>
      <c r="H1956" s="37"/>
    </row>
    <row r="1957" spans="7:8" x14ac:dyDescent="0.3">
      <c r="G1957" s="35"/>
      <c r="H1957" s="37"/>
    </row>
    <row r="1958" spans="7:8" x14ac:dyDescent="0.3">
      <c r="G1958" s="35"/>
      <c r="H1958" s="37"/>
    </row>
    <row r="1959" spans="7:8" x14ac:dyDescent="0.3">
      <c r="G1959" s="35"/>
      <c r="H1959" s="37"/>
    </row>
    <row r="1960" spans="7:8" x14ac:dyDescent="0.3">
      <c r="G1960" s="35"/>
      <c r="H1960" s="37"/>
    </row>
    <row r="1961" spans="7:8" x14ac:dyDescent="0.3">
      <c r="G1961" s="35"/>
      <c r="H1961" s="37"/>
    </row>
    <row r="1962" spans="7:8" x14ac:dyDescent="0.3">
      <c r="G1962" s="35"/>
      <c r="H1962" s="37"/>
    </row>
    <row r="1963" spans="7:8" x14ac:dyDescent="0.3">
      <c r="G1963" s="35"/>
      <c r="H1963" s="37"/>
    </row>
    <row r="1964" spans="7:8" x14ac:dyDescent="0.3">
      <c r="G1964" s="35"/>
      <c r="H1964" s="37"/>
    </row>
    <row r="1965" spans="7:8" x14ac:dyDescent="0.3">
      <c r="G1965" s="35"/>
      <c r="H1965" s="37"/>
    </row>
    <row r="1966" spans="7:8" x14ac:dyDescent="0.3">
      <c r="G1966" s="35"/>
      <c r="H1966" s="37"/>
    </row>
    <row r="1967" spans="7:8" x14ac:dyDescent="0.3">
      <c r="G1967" s="35"/>
      <c r="H1967" s="37"/>
    </row>
    <row r="1968" spans="7:8" x14ac:dyDescent="0.3">
      <c r="G1968" s="35"/>
      <c r="H1968" s="37"/>
    </row>
    <row r="1969" spans="7:8" x14ac:dyDescent="0.3">
      <c r="G1969" s="35"/>
      <c r="H1969" s="37"/>
    </row>
    <row r="1970" spans="7:8" x14ac:dyDescent="0.3">
      <c r="G1970" s="35"/>
      <c r="H1970" s="37"/>
    </row>
    <row r="1971" spans="7:8" x14ac:dyDescent="0.3">
      <c r="G1971" s="35"/>
      <c r="H1971" s="37"/>
    </row>
    <row r="1972" spans="7:8" x14ac:dyDescent="0.3">
      <c r="G1972" s="35"/>
      <c r="H1972" s="37"/>
    </row>
    <row r="1973" spans="7:8" x14ac:dyDescent="0.3">
      <c r="G1973" s="35"/>
      <c r="H1973" s="37"/>
    </row>
    <row r="1974" spans="7:8" x14ac:dyDescent="0.3">
      <c r="G1974" s="35"/>
      <c r="H1974" s="37"/>
    </row>
    <row r="1975" spans="7:8" x14ac:dyDescent="0.3">
      <c r="G1975" s="35"/>
      <c r="H1975" s="37"/>
    </row>
    <row r="1976" spans="7:8" x14ac:dyDescent="0.3">
      <c r="G1976" s="35"/>
      <c r="H1976" s="37"/>
    </row>
    <row r="1977" spans="7:8" x14ac:dyDescent="0.3">
      <c r="G1977" s="35"/>
      <c r="H1977" s="37"/>
    </row>
    <row r="1978" spans="7:8" x14ac:dyDescent="0.3">
      <c r="G1978" s="35"/>
      <c r="H1978" s="37"/>
    </row>
    <row r="1979" spans="7:8" x14ac:dyDescent="0.3">
      <c r="G1979" s="35"/>
      <c r="H1979" s="37"/>
    </row>
    <row r="1980" spans="7:8" x14ac:dyDescent="0.3">
      <c r="G1980" s="35"/>
      <c r="H1980" s="37"/>
    </row>
    <row r="1981" spans="7:8" x14ac:dyDescent="0.3">
      <c r="G1981" s="35"/>
      <c r="H1981" s="37"/>
    </row>
    <row r="1982" spans="7:8" x14ac:dyDescent="0.3">
      <c r="G1982" s="35"/>
      <c r="H1982" s="37"/>
    </row>
    <row r="1983" spans="7:8" x14ac:dyDescent="0.3">
      <c r="G1983" s="35"/>
      <c r="H1983" s="37"/>
    </row>
    <row r="1984" spans="7:8" x14ac:dyDescent="0.3">
      <c r="G1984" s="35"/>
      <c r="H1984" s="37"/>
    </row>
    <row r="1985" spans="7:8" x14ac:dyDescent="0.3">
      <c r="G1985" s="35"/>
      <c r="H1985" s="37"/>
    </row>
    <row r="1986" spans="7:8" x14ac:dyDescent="0.3">
      <c r="G1986" s="35"/>
      <c r="H1986" s="37"/>
    </row>
    <row r="1987" spans="7:8" x14ac:dyDescent="0.3">
      <c r="G1987" s="35"/>
      <c r="H1987" s="37"/>
    </row>
    <row r="1988" spans="7:8" x14ac:dyDescent="0.3">
      <c r="G1988" s="35"/>
      <c r="H1988" s="37"/>
    </row>
    <row r="1989" spans="7:8" x14ac:dyDescent="0.3">
      <c r="G1989" s="35"/>
      <c r="H1989" s="37"/>
    </row>
    <row r="1990" spans="7:8" x14ac:dyDescent="0.3">
      <c r="G1990" s="35"/>
      <c r="H1990" s="37"/>
    </row>
    <row r="1991" spans="7:8" x14ac:dyDescent="0.3">
      <c r="G1991" s="35"/>
      <c r="H1991" s="37"/>
    </row>
    <row r="1992" spans="7:8" x14ac:dyDescent="0.3">
      <c r="G1992" s="35"/>
      <c r="H1992" s="37"/>
    </row>
    <row r="1993" spans="7:8" x14ac:dyDescent="0.3">
      <c r="G1993" s="35"/>
      <c r="H1993" s="37"/>
    </row>
    <row r="1994" spans="7:8" x14ac:dyDescent="0.3">
      <c r="G1994" s="35"/>
      <c r="H1994" s="37"/>
    </row>
    <row r="1995" spans="7:8" x14ac:dyDescent="0.3">
      <c r="G1995" s="35"/>
      <c r="H1995" s="37"/>
    </row>
    <row r="1996" spans="7:8" x14ac:dyDescent="0.3">
      <c r="G1996" s="35"/>
      <c r="H1996" s="37"/>
    </row>
    <row r="1997" spans="7:8" x14ac:dyDescent="0.3">
      <c r="G1997" s="35"/>
      <c r="H1997" s="37"/>
    </row>
    <row r="1998" spans="7:8" x14ac:dyDescent="0.3">
      <c r="G1998" s="35"/>
      <c r="H1998" s="37"/>
    </row>
    <row r="1999" spans="7:8" x14ac:dyDescent="0.3">
      <c r="G1999" s="35"/>
      <c r="H1999" s="37"/>
    </row>
    <row r="2000" spans="7:8" x14ac:dyDescent="0.3">
      <c r="G2000" s="35"/>
      <c r="H2000" s="37"/>
    </row>
    <row r="2001" spans="7:8" x14ac:dyDescent="0.3">
      <c r="G2001" s="35"/>
      <c r="H2001" s="37"/>
    </row>
    <row r="2002" spans="7:8" x14ac:dyDescent="0.3">
      <c r="G2002" s="35"/>
      <c r="H2002" s="37"/>
    </row>
    <row r="2003" spans="7:8" x14ac:dyDescent="0.3">
      <c r="G2003" s="35"/>
      <c r="H2003" s="37"/>
    </row>
    <row r="2004" spans="7:8" x14ac:dyDescent="0.3">
      <c r="G2004" s="35"/>
      <c r="H2004" s="37"/>
    </row>
    <row r="2005" spans="7:8" x14ac:dyDescent="0.3">
      <c r="G2005" s="35"/>
      <c r="H2005" s="37"/>
    </row>
    <row r="2006" spans="7:8" x14ac:dyDescent="0.3">
      <c r="G2006" s="35"/>
      <c r="H2006" s="37"/>
    </row>
    <row r="2007" spans="7:8" x14ac:dyDescent="0.3">
      <c r="G2007" s="35"/>
      <c r="H2007" s="37"/>
    </row>
    <row r="2008" spans="7:8" x14ac:dyDescent="0.3">
      <c r="G2008" s="35"/>
      <c r="H2008" s="37"/>
    </row>
    <row r="2009" spans="7:8" x14ac:dyDescent="0.3">
      <c r="G2009" s="35"/>
      <c r="H2009" s="37"/>
    </row>
    <row r="2010" spans="7:8" x14ac:dyDescent="0.3">
      <c r="G2010" s="35"/>
      <c r="H2010" s="37"/>
    </row>
    <row r="2011" spans="7:8" x14ac:dyDescent="0.3">
      <c r="G2011" s="35"/>
      <c r="H2011" s="37"/>
    </row>
    <row r="2012" spans="7:8" x14ac:dyDescent="0.3">
      <c r="G2012" s="35"/>
      <c r="H2012" s="37"/>
    </row>
    <row r="2013" spans="7:8" x14ac:dyDescent="0.3">
      <c r="G2013" s="35"/>
      <c r="H2013" s="37"/>
    </row>
    <row r="2014" spans="7:8" x14ac:dyDescent="0.3">
      <c r="G2014" s="35"/>
      <c r="H2014" s="37"/>
    </row>
    <row r="2015" spans="7:8" x14ac:dyDescent="0.3">
      <c r="G2015" s="35"/>
      <c r="H2015" s="37"/>
    </row>
    <row r="2016" spans="7:8" x14ac:dyDescent="0.3">
      <c r="G2016" s="35"/>
      <c r="H2016" s="37"/>
    </row>
    <row r="2017" spans="7:8" x14ac:dyDescent="0.3">
      <c r="G2017" s="35"/>
      <c r="H2017" s="37"/>
    </row>
    <row r="2018" spans="7:8" x14ac:dyDescent="0.3">
      <c r="G2018" s="35"/>
      <c r="H2018" s="37"/>
    </row>
    <row r="2019" spans="7:8" x14ac:dyDescent="0.3">
      <c r="G2019" s="35"/>
      <c r="H2019" s="37"/>
    </row>
    <row r="2020" spans="7:8" x14ac:dyDescent="0.3">
      <c r="G2020" s="35"/>
      <c r="H2020" s="37"/>
    </row>
    <row r="2021" spans="7:8" x14ac:dyDescent="0.3">
      <c r="G2021" s="35"/>
      <c r="H2021" s="37"/>
    </row>
    <row r="2022" spans="7:8" x14ac:dyDescent="0.3">
      <c r="G2022" s="35"/>
      <c r="H2022" s="37"/>
    </row>
    <row r="2023" spans="7:8" x14ac:dyDescent="0.3">
      <c r="G2023" s="35"/>
      <c r="H2023" s="37"/>
    </row>
    <row r="2024" spans="7:8" x14ac:dyDescent="0.3">
      <c r="G2024" s="35"/>
      <c r="H2024" s="37"/>
    </row>
    <row r="2025" spans="7:8" x14ac:dyDescent="0.3">
      <c r="G2025" s="35"/>
      <c r="H2025" s="37"/>
    </row>
    <row r="2026" spans="7:8" x14ac:dyDescent="0.3">
      <c r="G2026" s="35"/>
      <c r="H2026" s="37"/>
    </row>
    <row r="2027" spans="7:8" x14ac:dyDescent="0.3">
      <c r="G2027" s="35"/>
      <c r="H2027" s="37"/>
    </row>
    <row r="2028" spans="7:8" x14ac:dyDescent="0.3">
      <c r="G2028" s="35"/>
      <c r="H2028" s="37"/>
    </row>
    <row r="2029" spans="7:8" x14ac:dyDescent="0.3">
      <c r="G2029" s="35"/>
      <c r="H2029" s="37"/>
    </row>
    <row r="2030" spans="7:8" x14ac:dyDescent="0.3">
      <c r="G2030" s="35"/>
      <c r="H2030" s="37"/>
    </row>
    <row r="2031" spans="7:8" x14ac:dyDescent="0.3">
      <c r="G2031" s="35"/>
      <c r="H2031" s="37"/>
    </row>
    <row r="2032" spans="7:8" x14ac:dyDescent="0.3">
      <c r="G2032" s="35"/>
      <c r="H2032" s="37"/>
    </row>
    <row r="2033" spans="7:8" x14ac:dyDescent="0.3">
      <c r="G2033" s="35"/>
      <c r="H2033" s="37"/>
    </row>
    <row r="2034" spans="7:8" x14ac:dyDescent="0.3">
      <c r="G2034" s="35"/>
      <c r="H2034" s="37"/>
    </row>
    <row r="2035" spans="7:8" x14ac:dyDescent="0.3">
      <c r="G2035" s="35"/>
      <c r="H2035" s="37"/>
    </row>
    <row r="2036" spans="7:8" x14ac:dyDescent="0.3">
      <c r="G2036" s="35"/>
      <c r="H2036" s="37"/>
    </row>
    <row r="2037" spans="7:8" x14ac:dyDescent="0.3">
      <c r="G2037" s="35"/>
      <c r="H2037" s="37"/>
    </row>
    <row r="2038" spans="7:8" x14ac:dyDescent="0.3">
      <c r="G2038" s="35"/>
      <c r="H2038" s="37"/>
    </row>
    <row r="2039" spans="7:8" x14ac:dyDescent="0.3">
      <c r="G2039" s="35"/>
      <c r="H2039" s="37"/>
    </row>
    <row r="2040" spans="7:8" x14ac:dyDescent="0.3">
      <c r="G2040" s="35"/>
      <c r="H2040" s="37"/>
    </row>
    <row r="2041" spans="7:8" x14ac:dyDescent="0.3">
      <c r="G2041" s="35"/>
      <c r="H2041" s="37"/>
    </row>
    <row r="2042" spans="7:8" x14ac:dyDescent="0.3">
      <c r="G2042" s="35"/>
      <c r="H2042" s="37"/>
    </row>
    <row r="2043" spans="7:8" x14ac:dyDescent="0.3">
      <c r="G2043" s="35"/>
      <c r="H2043" s="37"/>
    </row>
    <row r="2044" spans="7:8" x14ac:dyDescent="0.3">
      <c r="G2044" s="35"/>
      <c r="H2044" s="37"/>
    </row>
    <row r="2045" spans="7:8" x14ac:dyDescent="0.3">
      <c r="G2045" s="35"/>
      <c r="H2045" s="37"/>
    </row>
    <row r="2046" spans="7:8" x14ac:dyDescent="0.3">
      <c r="G2046" s="35"/>
      <c r="H2046" s="37"/>
    </row>
    <row r="2047" spans="7:8" x14ac:dyDescent="0.3">
      <c r="G2047" s="35"/>
      <c r="H2047" s="37"/>
    </row>
    <row r="2048" spans="7:8" x14ac:dyDescent="0.3">
      <c r="G2048" s="35"/>
      <c r="H2048" s="37"/>
    </row>
    <row r="2049" spans="7:8" x14ac:dyDescent="0.3">
      <c r="G2049" s="35"/>
      <c r="H2049" s="37"/>
    </row>
    <row r="2050" spans="7:8" x14ac:dyDescent="0.3">
      <c r="G2050" s="35"/>
      <c r="H2050" s="37"/>
    </row>
    <row r="2051" spans="7:8" x14ac:dyDescent="0.3">
      <c r="G2051" s="35"/>
      <c r="H2051" s="37"/>
    </row>
    <row r="2052" spans="7:8" x14ac:dyDescent="0.3">
      <c r="G2052" s="35"/>
      <c r="H2052" s="37"/>
    </row>
    <row r="2053" spans="7:8" x14ac:dyDescent="0.3">
      <c r="G2053" s="35"/>
      <c r="H2053" s="37"/>
    </row>
    <row r="2054" spans="7:8" x14ac:dyDescent="0.3">
      <c r="G2054" s="35"/>
      <c r="H2054" s="37"/>
    </row>
    <row r="2055" spans="7:8" x14ac:dyDescent="0.3">
      <c r="G2055" s="35"/>
      <c r="H2055" s="37"/>
    </row>
    <row r="2056" spans="7:8" x14ac:dyDescent="0.3">
      <c r="G2056" s="35"/>
      <c r="H2056" s="37"/>
    </row>
    <row r="2057" spans="7:8" x14ac:dyDescent="0.3">
      <c r="G2057" s="35"/>
      <c r="H2057" s="37"/>
    </row>
    <row r="2058" spans="7:8" x14ac:dyDescent="0.3">
      <c r="G2058" s="35"/>
      <c r="H2058" s="37"/>
    </row>
    <row r="2059" spans="7:8" x14ac:dyDescent="0.3">
      <c r="G2059" s="35"/>
      <c r="H2059" s="37"/>
    </row>
    <row r="2060" spans="7:8" x14ac:dyDescent="0.3">
      <c r="G2060" s="35"/>
      <c r="H2060" s="37"/>
    </row>
    <row r="2061" spans="7:8" x14ac:dyDescent="0.3">
      <c r="G2061" s="35"/>
      <c r="H2061" s="37"/>
    </row>
    <row r="2062" spans="7:8" x14ac:dyDescent="0.3">
      <c r="G2062" s="35"/>
      <c r="H2062" s="37"/>
    </row>
    <row r="2063" spans="7:8" x14ac:dyDescent="0.3">
      <c r="G2063" s="35"/>
      <c r="H2063" s="37"/>
    </row>
    <row r="2064" spans="7:8" x14ac:dyDescent="0.3">
      <c r="G2064" s="35"/>
      <c r="H2064" s="37"/>
    </row>
    <row r="2065" spans="7:8" x14ac:dyDescent="0.3">
      <c r="G2065" s="35"/>
      <c r="H2065" s="37"/>
    </row>
    <row r="2066" spans="7:8" x14ac:dyDescent="0.3">
      <c r="G2066" s="35"/>
      <c r="H2066" s="37"/>
    </row>
    <row r="2067" spans="7:8" x14ac:dyDescent="0.3">
      <c r="G2067" s="35"/>
      <c r="H2067" s="37"/>
    </row>
    <row r="2068" spans="7:8" x14ac:dyDescent="0.3">
      <c r="G2068" s="35"/>
      <c r="H2068" s="37"/>
    </row>
    <row r="2069" spans="7:8" x14ac:dyDescent="0.3">
      <c r="G2069" s="35"/>
      <c r="H2069" s="37"/>
    </row>
    <row r="2070" spans="7:8" x14ac:dyDescent="0.3">
      <c r="G2070" s="35"/>
      <c r="H2070" s="37"/>
    </row>
    <row r="2071" spans="7:8" x14ac:dyDescent="0.3">
      <c r="G2071" s="35"/>
      <c r="H2071" s="37"/>
    </row>
    <row r="2072" spans="7:8" x14ac:dyDescent="0.3">
      <c r="G2072" s="35"/>
      <c r="H2072" s="37"/>
    </row>
    <row r="2073" spans="7:8" x14ac:dyDescent="0.3">
      <c r="G2073" s="35"/>
      <c r="H2073" s="37"/>
    </row>
    <row r="2074" spans="7:8" x14ac:dyDescent="0.3">
      <c r="G2074" s="35"/>
      <c r="H2074" s="37"/>
    </row>
    <row r="2075" spans="7:8" x14ac:dyDescent="0.3">
      <c r="G2075" s="35"/>
      <c r="H2075" s="37"/>
    </row>
    <row r="2076" spans="7:8" x14ac:dyDescent="0.3">
      <c r="G2076" s="35"/>
      <c r="H2076" s="37"/>
    </row>
    <row r="2077" spans="7:8" x14ac:dyDescent="0.3">
      <c r="G2077" s="35"/>
      <c r="H2077" s="37"/>
    </row>
    <row r="2078" spans="7:8" x14ac:dyDescent="0.3">
      <c r="G2078" s="35"/>
      <c r="H2078" s="37"/>
    </row>
    <row r="2079" spans="7:8" x14ac:dyDescent="0.3">
      <c r="G2079" s="35"/>
      <c r="H2079" s="37"/>
    </row>
    <row r="2080" spans="7:8" x14ac:dyDescent="0.3">
      <c r="G2080" s="35"/>
      <c r="H2080" s="37"/>
    </row>
    <row r="2081" spans="7:8" x14ac:dyDescent="0.3">
      <c r="G2081" s="35"/>
      <c r="H2081" s="37"/>
    </row>
    <row r="2082" spans="7:8" x14ac:dyDescent="0.3">
      <c r="G2082" s="35"/>
      <c r="H2082" s="37"/>
    </row>
    <row r="2083" spans="7:8" x14ac:dyDescent="0.3">
      <c r="G2083" s="35"/>
      <c r="H2083" s="37"/>
    </row>
    <row r="2084" spans="7:8" x14ac:dyDescent="0.3">
      <c r="G2084" s="35"/>
      <c r="H2084" s="37"/>
    </row>
    <row r="2085" spans="7:8" x14ac:dyDescent="0.3">
      <c r="G2085" s="35"/>
      <c r="H2085" s="37"/>
    </row>
    <row r="2086" spans="7:8" x14ac:dyDescent="0.3">
      <c r="G2086" s="35"/>
      <c r="H2086" s="37"/>
    </row>
    <row r="2087" spans="7:8" x14ac:dyDescent="0.3">
      <c r="G2087" s="35"/>
      <c r="H2087" s="37"/>
    </row>
    <row r="2088" spans="7:8" x14ac:dyDescent="0.3">
      <c r="G2088" s="35"/>
      <c r="H2088" s="37"/>
    </row>
    <row r="2089" spans="7:8" x14ac:dyDescent="0.3">
      <c r="G2089" s="35"/>
      <c r="H2089" s="37"/>
    </row>
    <row r="2090" spans="7:8" x14ac:dyDescent="0.3">
      <c r="G2090" s="35"/>
      <c r="H2090" s="37"/>
    </row>
    <row r="2091" spans="7:8" x14ac:dyDescent="0.3">
      <c r="G2091" s="35"/>
      <c r="H2091" s="37"/>
    </row>
    <row r="2092" spans="7:8" x14ac:dyDescent="0.3">
      <c r="G2092" s="35"/>
      <c r="H2092" s="37"/>
    </row>
    <row r="2093" spans="7:8" x14ac:dyDescent="0.3">
      <c r="G2093" s="35"/>
      <c r="H2093" s="37"/>
    </row>
    <row r="2094" spans="7:8" x14ac:dyDescent="0.3">
      <c r="G2094" s="35"/>
      <c r="H2094" s="37"/>
    </row>
    <row r="2095" spans="7:8" x14ac:dyDescent="0.3">
      <c r="G2095" s="35"/>
      <c r="H2095" s="37"/>
    </row>
    <row r="2096" spans="7:8" x14ac:dyDescent="0.3">
      <c r="G2096" s="35"/>
      <c r="H2096" s="37"/>
    </row>
    <row r="2097" spans="7:8" x14ac:dyDescent="0.3">
      <c r="G2097" s="35"/>
      <c r="H2097" s="37"/>
    </row>
    <row r="2098" spans="7:8" x14ac:dyDescent="0.3">
      <c r="G2098" s="35"/>
      <c r="H2098" s="37"/>
    </row>
    <row r="2099" spans="7:8" x14ac:dyDescent="0.3">
      <c r="G2099" s="35"/>
      <c r="H2099" s="37"/>
    </row>
    <row r="2100" spans="7:8" x14ac:dyDescent="0.3">
      <c r="G2100" s="35"/>
      <c r="H2100" s="37"/>
    </row>
    <row r="2101" spans="7:8" x14ac:dyDescent="0.3">
      <c r="G2101" s="35"/>
      <c r="H2101" s="37"/>
    </row>
    <row r="2102" spans="7:8" x14ac:dyDescent="0.3">
      <c r="G2102" s="35"/>
      <c r="H2102" s="37"/>
    </row>
    <row r="2103" spans="7:8" x14ac:dyDescent="0.3">
      <c r="G2103" s="35"/>
      <c r="H2103" s="37"/>
    </row>
    <row r="2104" spans="7:8" x14ac:dyDescent="0.3">
      <c r="G2104" s="35"/>
      <c r="H2104" s="37"/>
    </row>
    <row r="2105" spans="7:8" x14ac:dyDescent="0.3">
      <c r="G2105" s="35"/>
      <c r="H2105" s="37"/>
    </row>
    <row r="2106" spans="7:8" x14ac:dyDescent="0.3">
      <c r="G2106" s="35"/>
      <c r="H2106" s="37"/>
    </row>
    <row r="2107" spans="7:8" x14ac:dyDescent="0.3">
      <c r="G2107" s="35"/>
      <c r="H2107" s="37"/>
    </row>
    <row r="2108" spans="7:8" x14ac:dyDescent="0.3">
      <c r="G2108" s="35"/>
      <c r="H2108" s="37"/>
    </row>
    <row r="2109" spans="7:8" x14ac:dyDescent="0.3">
      <c r="G2109" s="35"/>
      <c r="H2109" s="37"/>
    </row>
    <row r="2110" spans="7:8" x14ac:dyDescent="0.3">
      <c r="G2110" s="35"/>
      <c r="H2110" s="37"/>
    </row>
    <row r="2111" spans="7:8" x14ac:dyDescent="0.3">
      <c r="G2111" s="35"/>
      <c r="H2111" s="37"/>
    </row>
    <row r="2112" spans="7:8" x14ac:dyDescent="0.3">
      <c r="G2112" s="35"/>
      <c r="H2112" s="37"/>
    </row>
    <row r="2113" spans="7:8" x14ac:dyDescent="0.3">
      <c r="G2113" s="35"/>
      <c r="H2113" s="37"/>
    </row>
    <row r="2114" spans="7:8" x14ac:dyDescent="0.3">
      <c r="G2114" s="35"/>
      <c r="H2114" s="37"/>
    </row>
    <row r="2115" spans="7:8" x14ac:dyDescent="0.3">
      <c r="G2115" s="35"/>
      <c r="H2115" s="37"/>
    </row>
    <row r="2116" spans="7:8" x14ac:dyDescent="0.3">
      <c r="G2116" s="35"/>
      <c r="H2116" s="37"/>
    </row>
    <row r="2117" spans="7:8" x14ac:dyDescent="0.3">
      <c r="G2117" s="35"/>
      <c r="H2117" s="37"/>
    </row>
    <row r="2118" spans="7:8" x14ac:dyDescent="0.3">
      <c r="G2118" s="35"/>
      <c r="H2118" s="37"/>
    </row>
    <row r="2119" spans="7:8" x14ac:dyDescent="0.3">
      <c r="G2119" s="35"/>
      <c r="H2119" s="37"/>
    </row>
    <row r="2120" spans="7:8" x14ac:dyDescent="0.3">
      <c r="G2120" s="35"/>
      <c r="H2120" s="37"/>
    </row>
    <row r="2121" spans="7:8" x14ac:dyDescent="0.3">
      <c r="G2121" s="35"/>
      <c r="H2121" s="37"/>
    </row>
    <row r="2122" spans="7:8" x14ac:dyDescent="0.3">
      <c r="G2122" s="35"/>
      <c r="H2122" s="37"/>
    </row>
    <row r="2123" spans="7:8" x14ac:dyDescent="0.3">
      <c r="G2123" s="35"/>
      <c r="H2123" s="37"/>
    </row>
    <row r="2124" spans="7:8" x14ac:dyDescent="0.3">
      <c r="G2124" s="35"/>
      <c r="H2124" s="37"/>
    </row>
    <row r="2125" spans="7:8" x14ac:dyDescent="0.3">
      <c r="G2125" s="35"/>
      <c r="H2125" s="37"/>
    </row>
    <row r="2126" spans="7:8" x14ac:dyDescent="0.3">
      <c r="G2126" s="35"/>
      <c r="H2126" s="37"/>
    </row>
    <row r="2127" spans="7:8" x14ac:dyDescent="0.3">
      <c r="G2127" s="35"/>
      <c r="H2127" s="37"/>
    </row>
    <row r="2128" spans="7:8" x14ac:dyDescent="0.3">
      <c r="G2128" s="35"/>
      <c r="H2128" s="37"/>
    </row>
    <row r="2129" spans="7:8" x14ac:dyDescent="0.3">
      <c r="G2129" s="35"/>
      <c r="H2129" s="37"/>
    </row>
    <row r="2130" spans="7:8" x14ac:dyDescent="0.3">
      <c r="G2130" s="35"/>
      <c r="H2130" s="37"/>
    </row>
    <row r="2131" spans="7:8" x14ac:dyDescent="0.3">
      <c r="G2131" s="35"/>
      <c r="H2131" s="37"/>
    </row>
    <row r="2132" spans="7:8" x14ac:dyDescent="0.3">
      <c r="G2132" s="35"/>
      <c r="H2132" s="37"/>
    </row>
    <row r="2133" spans="7:8" x14ac:dyDescent="0.3">
      <c r="G2133" s="35"/>
      <c r="H2133" s="37"/>
    </row>
    <row r="2134" spans="7:8" x14ac:dyDescent="0.3">
      <c r="G2134" s="35"/>
      <c r="H2134" s="37"/>
    </row>
    <row r="2135" spans="7:8" x14ac:dyDescent="0.3">
      <c r="G2135" s="35"/>
      <c r="H2135" s="37"/>
    </row>
    <row r="2136" spans="7:8" x14ac:dyDescent="0.3">
      <c r="G2136" s="35"/>
      <c r="H2136" s="37"/>
    </row>
    <row r="2137" spans="7:8" x14ac:dyDescent="0.3">
      <c r="G2137" s="35"/>
      <c r="H2137" s="37"/>
    </row>
    <row r="2138" spans="7:8" x14ac:dyDescent="0.3">
      <c r="G2138" s="35"/>
      <c r="H2138" s="37"/>
    </row>
    <row r="2139" spans="7:8" x14ac:dyDescent="0.3">
      <c r="G2139" s="35"/>
      <c r="H2139" s="37"/>
    </row>
    <row r="2140" spans="7:8" x14ac:dyDescent="0.3">
      <c r="G2140" s="35"/>
      <c r="H2140" s="37"/>
    </row>
    <row r="2141" spans="7:8" x14ac:dyDescent="0.3">
      <c r="G2141" s="35"/>
      <c r="H2141" s="37"/>
    </row>
    <row r="2142" spans="7:8" x14ac:dyDescent="0.3">
      <c r="G2142" s="35"/>
      <c r="H2142" s="37"/>
    </row>
    <row r="2143" spans="7:8" x14ac:dyDescent="0.3">
      <c r="G2143" s="35"/>
      <c r="H2143" s="37"/>
    </row>
    <row r="2144" spans="7:8" x14ac:dyDescent="0.3">
      <c r="G2144" s="35"/>
      <c r="H2144" s="37"/>
    </row>
    <row r="2145" spans="7:8" x14ac:dyDescent="0.3">
      <c r="G2145" s="35"/>
      <c r="H2145" s="37"/>
    </row>
    <row r="2146" spans="7:8" x14ac:dyDescent="0.3">
      <c r="G2146" s="35"/>
      <c r="H2146" s="37"/>
    </row>
    <row r="2147" spans="7:8" x14ac:dyDescent="0.3">
      <c r="G2147" s="35"/>
      <c r="H2147" s="37"/>
    </row>
    <row r="2148" spans="7:8" x14ac:dyDescent="0.3">
      <c r="G2148" s="35"/>
      <c r="H2148" s="37"/>
    </row>
    <row r="2149" spans="7:8" x14ac:dyDescent="0.3">
      <c r="G2149" s="35"/>
      <c r="H2149" s="37"/>
    </row>
    <row r="2150" spans="7:8" x14ac:dyDescent="0.3">
      <c r="G2150" s="35"/>
      <c r="H2150" s="37"/>
    </row>
    <row r="2151" spans="7:8" x14ac:dyDescent="0.3">
      <c r="G2151" s="35"/>
      <c r="H2151" s="37"/>
    </row>
    <row r="2152" spans="7:8" x14ac:dyDescent="0.3">
      <c r="G2152" s="35"/>
      <c r="H2152" s="37"/>
    </row>
    <row r="2153" spans="7:8" x14ac:dyDescent="0.3">
      <c r="G2153" s="35"/>
      <c r="H2153" s="37"/>
    </row>
    <row r="2154" spans="7:8" x14ac:dyDescent="0.3">
      <c r="G2154" s="35"/>
      <c r="H2154" s="37"/>
    </row>
    <row r="2155" spans="7:8" x14ac:dyDescent="0.3">
      <c r="G2155" s="35"/>
      <c r="H2155" s="37"/>
    </row>
    <row r="2156" spans="7:8" x14ac:dyDescent="0.3">
      <c r="G2156" s="35"/>
      <c r="H2156" s="37"/>
    </row>
    <row r="2157" spans="7:8" x14ac:dyDescent="0.3">
      <c r="G2157" s="35"/>
      <c r="H2157" s="37"/>
    </row>
    <row r="2158" spans="7:8" x14ac:dyDescent="0.3">
      <c r="G2158" s="35"/>
      <c r="H2158" s="37"/>
    </row>
    <row r="2159" spans="7:8" x14ac:dyDescent="0.3">
      <c r="G2159" s="35"/>
      <c r="H2159" s="37"/>
    </row>
    <row r="2160" spans="7:8" x14ac:dyDescent="0.3">
      <c r="G2160" s="35"/>
      <c r="H2160" s="37"/>
    </row>
    <row r="2161" spans="7:8" x14ac:dyDescent="0.3">
      <c r="G2161" s="35"/>
      <c r="H2161" s="37"/>
    </row>
    <row r="2162" spans="7:8" x14ac:dyDescent="0.3">
      <c r="G2162" s="35"/>
      <c r="H2162" s="37"/>
    </row>
    <row r="2163" spans="7:8" x14ac:dyDescent="0.3">
      <c r="G2163" s="35"/>
      <c r="H2163" s="37"/>
    </row>
    <row r="2164" spans="7:8" x14ac:dyDescent="0.3">
      <c r="G2164" s="35"/>
      <c r="H2164" s="37"/>
    </row>
    <row r="2165" spans="7:8" x14ac:dyDescent="0.3">
      <c r="G2165" s="35"/>
      <c r="H2165" s="37"/>
    </row>
    <row r="2166" spans="7:8" x14ac:dyDescent="0.3">
      <c r="G2166" s="35"/>
      <c r="H2166" s="37"/>
    </row>
    <row r="2167" spans="7:8" x14ac:dyDescent="0.3">
      <c r="G2167" s="35"/>
      <c r="H2167" s="37"/>
    </row>
    <row r="2168" spans="7:8" x14ac:dyDescent="0.3">
      <c r="G2168" s="35"/>
      <c r="H2168" s="37"/>
    </row>
    <row r="2169" spans="7:8" x14ac:dyDescent="0.3">
      <c r="G2169" s="35"/>
      <c r="H2169" s="37"/>
    </row>
    <row r="2170" spans="7:8" x14ac:dyDescent="0.3">
      <c r="G2170" s="35"/>
      <c r="H2170" s="37"/>
    </row>
    <row r="2171" spans="7:8" x14ac:dyDescent="0.3">
      <c r="G2171" s="35"/>
      <c r="H2171" s="37"/>
    </row>
    <row r="2172" spans="7:8" x14ac:dyDescent="0.3">
      <c r="G2172" s="35"/>
      <c r="H2172" s="37"/>
    </row>
    <row r="2173" spans="7:8" x14ac:dyDescent="0.3">
      <c r="G2173" s="35"/>
      <c r="H2173" s="37"/>
    </row>
    <row r="2174" spans="7:8" x14ac:dyDescent="0.3">
      <c r="G2174" s="35"/>
      <c r="H2174" s="37"/>
    </row>
    <row r="2175" spans="7:8" x14ac:dyDescent="0.3">
      <c r="G2175" s="35"/>
      <c r="H2175" s="37"/>
    </row>
    <row r="2176" spans="7:8" x14ac:dyDescent="0.3">
      <c r="G2176" s="35"/>
      <c r="H2176" s="37"/>
    </row>
    <row r="2177" spans="7:8" x14ac:dyDescent="0.3">
      <c r="G2177" s="35"/>
      <c r="H2177" s="37"/>
    </row>
    <row r="2178" spans="7:8" x14ac:dyDescent="0.3">
      <c r="G2178" s="35"/>
      <c r="H2178" s="37"/>
    </row>
    <row r="2179" spans="7:8" x14ac:dyDescent="0.3">
      <c r="G2179" s="35"/>
      <c r="H2179" s="37"/>
    </row>
    <row r="2180" spans="7:8" x14ac:dyDescent="0.3">
      <c r="G2180" s="35"/>
      <c r="H2180" s="37"/>
    </row>
    <row r="2181" spans="7:8" x14ac:dyDescent="0.3">
      <c r="G2181" s="35"/>
      <c r="H2181" s="37"/>
    </row>
    <row r="2182" spans="7:8" x14ac:dyDescent="0.3">
      <c r="G2182" s="35"/>
      <c r="H2182" s="37"/>
    </row>
    <row r="2183" spans="7:8" x14ac:dyDescent="0.3">
      <c r="G2183" s="35"/>
      <c r="H2183" s="37"/>
    </row>
    <row r="2184" spans="7:8" x14ac:dyDescent="0.3">
      <c r="G2184" s="35"/>
      <c r="H2184" s="37"/>
    </row>
    <row r="2185" spans="7:8" x14ac:dyDescent="0.3">
      <c r="G2185" s="35"/>
      <c r="H2185" s="37"/>
    </row>
    <row r="2186" spans="7:8" x14ac:dyDescent="0.3">
      <c r="G2186" s="35"/>
      <c r="H2186" s="37"/>
    </row>
    <row r="2187" spans="7:8" x14ac:dyDescent="0.3">
      <c r="G2187" s="35"/>
      <c r="H2187" s="37"/>
    </row>
    <row r="2188" spans="7:8" x14ac:dyDescent="0.3">
      <c r="G2188" s="35"/>
      <c r="H2188" s="37"/>
    </row>
    <row r="2189" spans="7:8" x14ac:dyDescent="0.3">
      <c r="G2189" s="35"/>
      <c r="H2189" s="37"/>
    </row>
    <row r="2190" spans="7:8" x14ac:dyDescent="0.3">
      <c r="G2190" s="35"/>
      <c r="H2190" s="37"/>
    </row>
    <row r="2191" spans="7:8" x14ac:dyDescent="0.3">
      <c r="G2191" s="35"/>
      <c r="H2191" s="37"/>
    </row>
    <row r="2192" spans="7:8" x14ac:dyDescent="0.3">
      <c r="G2192" s="35"/>
      <c r="H2192" s="37"/>
    </row>
    <row r="2193" spans="7:8" x14ac:dyDescent="0.3">
      <c r="G2193" s="35"/>
      <c r="H2193" s="37"/>
    </row>
    <row r="2194" spans="7:8" x14ac:dyDescent="0.3">
      <c r="G2194" s="35"/>
      <c r="H2194" s="37"/>
    </row>
    <row r="2195" spans="7:8" x14ac:dyDescent="0.3">
      <c r="G2195" s="35"/>
      <c r="H2195" s="37"/>
    </row>
    <row r="2196" spans="7:8" x14ac:dyDescent="0.3">
      <c r="G2196" s="35"/>
      <c r="H2196" s="37"/>
    </row>
    <row r="2197" spans="7:8" x14ac:dyDescent="0.3">
      <c r="G2197" s="35"/>
      <c r="H2197" s="37"/>
    </row>
    <row r="2198" spans="7:8" x14ac:dyDescent="0.3">
      <c r="G2198" s="35"/>
      <c r="H2198" s="37"/>
    </row>
    <row r="2199" spans="7:8" x14ac:dyDescent="0.3">
      <c r="G2199" s="35"/>
      <c r="H2199" s="37"/>
    </row>
    <row r="2200" spans="7:8" x14ac:dyDescent="0.3">
      <c r="G2200" s="35"/>
      <c r="H2200" s="37"/>
    </row>
    <row r="2201" spans="7:8" x14ac:dyDescent="0.3">
      <c r="G2201" s="35"/>
      <c r="H2201" s="37"/>
    </row>
    <row r="2202" spans="7:8" x14ac:dyDescent="0.3">
      <c r="G2202" s="35"/>
      <c r="H2202" s="37"/>
    </row>
    <row r="2203" spans="7:8" x14ac:dyDescent="0.3">
      <c r="G2203" s="35"/>
      <c r="H2203" s="37"/>
    </row>
    <row r="2204" spans="7:8" x14ac:dyDescent="0.3">
      <c r="G2204" s="35"/>
      <c r="H2204" s="37"/>
    </row>
    <row r="2205" spans="7:8" x14ac:dyDescent="0.3">
      <c r="G2205" s="35"/>
      <c r="H2205" s="37"/>
    </row>
    <row r="2206" spans="7:8" x14ac:dyDescent="0.3">
      <c r="G2206" s="35"/>
      <c r="H2206" s="37"/>
    </row>
    <row r="2207" spans="7:8" x14ac:dyDescent="0.3">
      <c r="G2207" s="35"/>
      <c r="H2207" s="37"/>
    </row>
    <row r="2208" spans="7:8" x14ac:dyDescent="0.3">
      <c r="G2208" s="35"/>
      <c r="H2208" s="37"/>
    </row>
    <row r="2209" spans="7:8" x14ac:dyDescent="0.3">
      <c r="G2209" s="35"/>
      <c r="H2209" s="37"/>
    </row>
    <row r="2210" spans="7:8" x14ac:dyDescent="0.3">
      <c r="G2210" s="35"/>
      <c r="H2210" s="37"/>
    </row>
    <row r="2211" spans="7:8" x14ac:dyDescent="0.3">
      <c r="G2211" s="35"/>
      <c r="H2211" s="37"/>
    </row>
    <row r="2212" spans="7:8" x14ac:dyDescent="0.3">
      <c r="G2212" s="35"/>
      <c r="H2212" s="37"/>
    </row>
    <row r="2213" spans="7:8" x14ac:dyDescent="0.3">
      <c r="G2213" s="35"/>
      <c r="H2213" s="37"/>
    </row>
    <row r="2214" spans="7:8" x14ac:dyDescent="0.3">
      <c r="G2214" s="35"/>
      <c r="H2214" s="37"/>
    </row>
    <row r="2215" spans="7:8" x14ac:dyDescent="0.3">
      <c r="G2215" s="35"/>
      <c r="H2215" s="37"/>
    </row>
    <row r="2216" spans="7:8" x14ac:dyDescent="0.3">
      <c r="G2216" s="35"/>
      <c r="H2216" s="37"/>
    </row>
    <row r="2217" spans="7:8" x14ac:dyDescent="0.3">
      <c r="G2217" s="35"/>
      <c r="H2217" s="37"/>
    </row>
    <row r="2218" spans="7:8" x14ac:dyDescent="0.3">
      <c r="G2218" s="35"/>
      <c r="H2218" s="37"/>
    </row>
    <row r="2219" spans="7:8" x14ac:dyDescent="0.3">
      <c r="G2219" s="35"/>
      <c r="H2219" s="37"/>
    </row>
    <row r="2220" spans="7:8" x14ac:dyDescent="0.3">
      <c r="G2220" s="35"/>
      <c r="H2220" s="37"/>
    </row>
    <row r="2221" spans="7:8" x14ac:dyDescent="0.3">
      <c r="G2221" s="35"/>
      <c r="H2221" s="37"/>
    </row>
    <row r="2222" spans="7:8" x14ac:dyDescent="0.3">
      <c r="G2222" s="35"/>
      <c r="H2222" s="37"/>
    </row>
    <row r="2223" spans="7:8" x14ac:dyDescent="0.3">
      <c r="G2223" s="35"/>
      <c r="H2223" s="37"/>
    </row>
    <row r="2224" spans="7:8" x14ac:dyDescent="0.3">
      <c r="G2224" s="35"/>
      <c r="H2224" s="37"/>
    </row>
    <row r="2225" spans="7:8" x14ac:dyDescent="0.3">
      <c r="G2225" s="35"/>
      <c r="H2225" s="37"/>
    </row>
    <row r="2226" spans="7:8" x14ac:dyDescent="0.3">
      <c r="G2226" s="35"/>
      <c r="H2226" s="37"/>
    </row>
    <row r="2227" spans="7:8" x14ac:dyDescent="0.3">
      <c r="G2227" s="35"/>
      <c r="H2227" s="37"/>
    </row>
    <row r="2228" spans="7:8" x14ac:dyDescent="0.3">
      <c r="G2228" s="35"/>
      <c r="H2228" s="37"/>
    </row>
    <row r="2229" spans="7:8" x14ac:dyDescent="0.3">
      <c r="G2229" s="35"/>
      <c r="H2229" s="37"/>
    </row>
    <row r="2230" spans="7:8" x14ac:dyDescent="0.3">
      <c r="G2230" s="35"/>
      <c r="H2230" s="37"/>
    </row>
    <row r="2231" spans="7:8" x14ac:dyDescent="0.3">
      <c r="G2231" s="35"/>
      <c r="H2231" s="37"/>
    </row>
    <row r="2232" spans="7:8" x14ac:dyDescent="0.3">
      <c r="G2232" s="35"/>
      <c r="H2232" s="37"/>
    </row>
    <row r="2233" spans="7:8" x14ac:dyDescent="0.3">
      <c r="G2233" s="35"/>
      <c r="H2233" s="37"/>
    </row>
    <row r="2234" spans="7:8" x14ac:dyDescent="0.3">
      <c r="G2234" s="35"/>
      <c r="H2234" s="37"/>
    </row>
    <row r="2235" spans="7:8" x14ac:dyDescent="0.3">
      <c r="G2235" s="35"/>
      <c r="H2235" s="37"/>
    </row>
    <row r="2236" spans="7:8" x14ac:dyDescent="0.3">
      <c r="G2236" s="35"/>
      <c r="H2236" s="37"/>
    </row>
    <row r="2237" spans="7:8" x14ac:dyDescent="0.3">
      <c r="G2237" s="35"/>
      <c r="H2237" s="37"/>
    </row>
    <row r="2238" spans="7:8" x14ac:dyDescent="0.3">
      <c r="G2238" s="35"/>
      <c r="H2238" s="37"/>
    </row>
    <row r="2239" spans="7:8" x14ac:dyDescent="0.3">
      <c r="G2239" s="35"/>
      <c r="H2239" s="37"/>
    </row>
    <row r="2240" spans="7:8" x14ac:dyDescent="0.3">
      <c r="G2240" s="35"/>
      <c r="H2240" s="37"/>
    </row>
    <row r="2241" spans="7:8" x14ac:dyDescent="0.3">
      <c r="G2241" s="35"/>
      <c r="H2241" s="37"/>
    </row>
    <row r="2242" spans="7:8" x14ac:dyDescent="0.3">
      <c r="G2242" s="35"/>
      <c r="H2242" s="37"/>
    </row>
    <row r="2243" spans="7:8" x14ac:dyDescent="0.3">
      <c r="G2243" s="35"/>
      <c r="H2243" s="37"/>
    </row>
    <row r="2244" spans="7:8" x14ac:dyDescent="0.3">
      <c r="G2244" s="35"/>
      <c r="H2244" s="37"/>
    </row>
    <row r="2245" spans="7:8" x14ac:dyDescent="0.3">
      <c r="G2245" s="35"/>
      <c r="H2245" s="37"/>
    </row>
    <row r="2246" spans="7:8" x14ac:dyDescent="0.3">
      <c r="G2246" s="35"/>
      <c r="H2246" s="37"/>
    </row>
    <row r="2247" spans="7:8" x14ac:dyDescent="0.3">
      <c r="G2247" s="35"/>
      <c r="H2247" s="37"/>
    </row>
    <row r="2248" spans="7:8" x14ac:dyDescent="0.3">
      <c r="G2248" s="35"/>
      <c r="H2248" s="37"/>
    </row>
    <row r="2249" spans="7:8" x14ac:dyDescent="0.3">
      <c r="G2249" s="35"/>
      <c r="H2249" s="37"/>
    </row>
    <row r="2250" spans="7:8" x14ac:dyDescent="0.3">
      <c r="G2250" s="35"/>
      <c r="H2250" s="37"/>
    </row>
    <row r="2251" spans="7:8" x14ac:dyDescent="0.3">
      <c r="G2251" s="35"/>
      <c r="H2251" s="37"/>
    </row>
    <row r="2252" spans="7:8" x14ac:dyDescent="0.3">
      <c r="G2252" s="35"/>
      <c r="H2252" s="37"/>
    </row>
    <row r="2253" spans="7:8" x14ac:dyDescent="0.3">
      <c r="G2253" s="35"/>
      <c r="H2253" s="37"/>
    </row>
    <row r="2254" spans="7:8" x14ac:dyDescent="0.3">
      <c r="G2254" s="35"/>
      <c r="H2254" s="37"/>
    </row>
    <row r="2255" spans="7:8" x14ac:dyDescent="0.3">
      <c r="G2255" s="35"/>
      <c r="H2255" s="37"/>
    </row>
    <row r="2256" spans="7:8" x14ac:dyDescent="0.3">
      <c r="G2256" s="35"/>
      <c r="H2256" s="37"/>
    </row>
    <row r="2257" spans="7:8" x14ac:dyDescent="0.3">
      <c r="G2257" s="35"/>
      <c r="H2257" s="37"/>
    </row>
    <row r="2258" spans="7:8" x14ac:dyDescent="0.3">
      <c r="G2258" s="35"/>
      <c r="H2258" s="37"/>
    </row>
    <row r="2259" spans="7:8" x14ac:dyDescent="0.3">
      <c r="G2259" s="35"/>
      <c r="H2259" s="37"/>
    </row>
    <row r="2260" spans="7:8" x14ac:dyDescent="0.3">
      <c r="G2260" s="35"/>
      <c r="H2260" s="37"/>
    </row>
    <row r="2261" spans="7:8" x14ac:dyDescent="0.3">
      <c r="G2261" s="35"/>
      <c r="H2261" s="37"/>
    </row>
    <row r="2262" spans="7:8" x14ac:dyDescent="0.3">
      <c r="G2262" s="35"/>
      <c r="H2262" s="37"/>
    </row>
    <row r="2263" spans="7:8" x14ac:dyDescent="0.3">
      <c r="G2263" s="35"/>
      <c r="H2263" s="37"/>
    </row>
    <row r="2264" spans="7:8" x14ac:dyDescent="0.3">
      <c r="G2264" s="35"/>
      <c r="H2264" s="37"/>
    </row>
    <row r="2265" spans="7:8" x14ac:dyDescent="0.3">
      <c r="G2265" s="35"/>
      <c r="H2265" s="37"/>
    </row>
    <row r="2266" spans="7:8" x14ac:dyDescent="0.3">
      <c r="G2266" s="35"/>
      <c r="H2266" s="37"/>
    </row>
    <row r="2267" spans="7:8" x14ac:dyDescent="0.3">
      <c r="G2267" s="35"/>
      <c r="H2267" s="37"/>
    </row>
    <row r="2268" spans="7:8" x14ac:dyDescent="0.3">
      <c r="G2268" s="35"/>
      <c r="H2268" s="37"/>
    </row>
    <row r="2269" spans="7:8" x14ac:dyDescent="0.3">
      <c r="G2269" s="35"/>
      <c r="H2269" s="37"/>
    </row>
    <row r="2270" spans="7:8" x14ac:dyDescent="0.3">
      <c r="G2270" s="35"/>
      <c r="H2270" s="37"/>
    </row>
    <row r="2271" spans="7:8" x14ac:dyDescent="0.3">
      <c r="G2271" s="35"/>
      <c r="H2271" s="37"/>
    </row>
    <row r="2272" spans="7:8" x14ac:dyDescent="0.3">
      <c r="G2272" s="35"/>
      <c r="H2272" s="37"/>
    </row>
    <row r="2273" spans="7:8" x14ac:dyDescent="0.3">
      <c r="G2273" s="35"/>
      <c r="H2273" s="37"/>
    </row>
    <row r="2274" spans="7:8" x14ac:dyDescent="0.3">
      <c r="G2274" s="35"/>
      <c r="H2274" s="37"/>
    </row>
    <row r="2275" spans="7:8" x14ac:dyDescent="0.3">
      <c r="G2275" s="35"/>
      <c r="H2275" s="37"/>
    </row>
    <row r="2276" spans="7:8" x14ac:dyDescent="0.3">
      <c r="G2276" s="35"/>
      <c r="H2276" s="37"/>
    </row>
    <row r="2277" spans="7:8" x14ac:dyDescent="0.3">
      <c r="G2277" s="35"/>
      <c r="H2277" s="37"/>
    </row>
    <row r="2278" spans="7:8" x14ac:dyDescent="0.3">
      <c r="G2278" s="35"/>
      <c r="H2278" s="37"/>
    </row>
    <row r="2279" spans="7:8" x14ac:dyDescent="0.3">
      <c r="G2279" s="35"/>
      <c r="H2279" s="37"/>
    </row>
    <row r="2280" spans="7:8" x14ac:dyDescent="0.3">
      <c r="G2280" s="35"/>
      <c r="H2280" s="37"/>
    </row>
    <row r="2281" spans="7:8" x14ac:dyDescent="0.3">
      <c r="G2281" s="35"/>
      <c r="H2281" s="37"/>
    </row>
    <row r="2282" spans="7:8" x14ac:dyDescent="0.3">
      <c r="G2282" s="35"/>
      <c r="H2282" s="37"/>
    </row>
    <row r="2283" spans="7:8" x14ac:dyDescent="0.3">
      <c r="G2283" s="35"/>
      <c r="H2283" s="37"/>
    </row>
    <row r="2284" spans="7:8" x14ac:dyDescent="0.3">
      <c r="G2284" s="35"/>
      <c r="H2284" s="37"/>
    </row>
    <row r="2285" spans="7:8" x14ac:dyDescent="0.3">
      <c r="G2285" s="35"/>
      <c r="H2285" s="37"/>
    </row>
    <row r="2286" spans="7:8" x14ac:dyDescent="0.3">
      <c r="G2286" s="35"/>
      <c r="H2286" s="37"/>
    </row>
    <row r="2287" spans="7:8" x14ac:dyDescent="0.3">
      <c r="G2287" s="35"/>
      <c r="H2287" s="37"/>
    </row>
    <row r="2288" spans="7:8" x14ac:dyDescent="0.3">
      <c r="G2288" s="35"/>
      <c r="H2288" s="37"/>
    </row>
    <row r="2289" spans="7:8" x14ac:dyDescent="0.3">
      <c r="G2289" s="35"/>
      <c r="H2289" s="37"/>
    </row>
    <row r="2290" spans="7:8" x14ac:dyDescent="0.3">
      <c r="G2290" s="35"/>
      <c r="H2290" s="37"/>
    </row>
    <row r="2291" spans="7:8" x14ac:dyDescent="0.3">
      <c r="G2291" s="35"/>
      <c r="H2291" s="37"/>
    </row>
    <row r="2292" spans="7:8" x14ac:dyDescent="0.3">
      <c r="G2292" s="35"/>
      <c r="H2292" s="37"/>
    </row>
    <row r="2293" spans="7:8" x14ac:dyDescent="0.3">
      <c r="G2293" s="35"/>
      <c r="H2293" s="37"/>
    </row>
    <row r="2294" spans="7:8" x14ac:dyDescent="0.3">
      <c r="G2294" s="35"/>
      <c r="H2294" s="37"/>
    </row>
    <row r="2295" spans="7:8" x14ac:dyDescent="0.3">
      <c r="G2295" s="35"/>
      <c r="H2295" s="37"/>
    </row>
    <row r="2296" spans="7:8" x14ac:dyDescent="0.3">
      <c r="G2296" s="35"/>
      <c r="H2296" s="37"/>
    </row>
    <row r="2297" spans="7:8" x14ac:dyDescent="0.3">
      <c r="G2297" s="35"/>
      <c r="H2297" s="37"/>
    </row>
    <row r="2298" spans="7:8" x14ac:dyDescent="0.3">
      <c r="G2298" s="35"/>
      <c r="H2298" s="37"/>
    </row>
    <row r="2299" spans="7:8" x14ac:dyDescent="0.3">
      <c r="G2299" s="35"/>
      <c r="H2299" s="37"/>
    </row>
    <row r="2300" spans="7:8" x14ac:dyDescent="0.3">
      <c r="G2300" s="35"/>
      <c r="H2300" s="37"/>
    </row>
    <row r="2301" spans="7:8" x14ac:dyDescent="0.3">
      <c r="G2301" s="35"/>
      <c r="H2301" s="37"/>
    </row>
    <row r="2302" spans="7:8" x14ac:dyDescent="0.3">
      <c r="G2302" s="35"/>
      <c r="H2302" s="37"/>
    </row>
    <row r="2303" spans="7:8" x14ac:dyDescent="0.3">
      <c r="G2303" s="35"/>
      <c r="H2303" s="37"/>
    </row>
    <row r="2304" spans="7:8" x14ac:dyDescent="0.3">
      <c r="G2304" s="35"/>
      <c r="H2304" s="37"/>
    </row>
    <row r="2305" spans="7:8" x14ac:dyDescent="0.3">
      <c r="G2305" s="35"/>
      <c r="H2305" s="37"/>
    </row>
    <row r="2306" spans="7:8" x14ac:dyDescent="0.3">
      <c r="G2306" s="35"/>
      <c r="H2306" s="37"/>
    </row>
    <row r="2307" spans="7:8" x14ac:dyDescent="0.3">
      <c r="G2307" s="35"/>
      <c r="H2307" s="37"/>
    </row>
    <row r="2308" spans="7:8" x14ac:dyDescent="0.3">
      <c r="G2308" s="35"/>
      <c r="H2308" s="37"/>
    </row>
    <row r="2309" spans="7:8" x14ac:dyDescent="0.3">
      <c r="G2309" s="35"/>
      <c r="H2309" s="37"/>
    </row>
    <row r="2310" spans="7:8" x14ac:dyDescent="0.3">
      <c r="G2310" s="35"/>
      <c r="H2310" s="37"/>
    </row>
    <row r="2311" spans="7:8" x14ac:dyDescent="0.3">
      <c r="G2311" s="35"/>
      <c r="H2311" s="37"/>
    </row>
    <row r="2312" spans="7:8" x14ac:dyDescent="0.3">
      <c r="G2312" s="35"/>
      <c r="H2312" s="37"/>
    </row>
    <row r="2313" spans="7:8" x14ac:dyDescent="0.3">
      <c r="G2313" s="35"/>
      <c r="H2313" s="37"/>
    </row>
    <row r="2314" spans="7:8" x14ac:dyDescent="0.3">
      <c r="G2314" s="35"/>
      <c r="H2314" s="37"/>
    </row>
    <row r="2315" spans="7:8" x14ac:dyDescent="0.3">
      <c r="G2315" s="35"/>
      <c r="H2315" s="37"/>
    </row>
    <row r="2316" spans="7:8" x14ac:dyDescent="0.3">
      <c r="G2316" s="35"/>
      <c r="H2316" s="37"/>
    </row>
    <row r="2317" spans="7:8" x14ac:dyDescent="0.3">
      <c r="G2317" s="35"/>
      <c r="H2317" s="37"/>
    </row>
    <row r="2318" spans="7:8" x14ac:dyDescent="0.3">
      <c r="G2318" s="35"/>
      <c r="H2318" s="37"/>
    </row>
    <row r="2319" spans="7:8" x14ac:dyDescent="0.3">
      <c r="G2319" s="35"/>
      <c r="H2319" s="37"/>
    </row>
    <row r="2320" spans="7:8" x14ac:dyDescent="0.3">
      <c r="G2320" s="35"/>
      <c r="H2320" s="37"/>
    </row>
    <row r="2321" spans="7:8" x14ac:dyDescent="0.3">
      <c r="G2321" s="35"/>
      <c r="H2321" s="37"/>
    </row>
    <row r="2322" spans="7:8" x14ac:dyDescent="0.3">
      <c r="G2322" s="35"/>
      <c r="H2322" s="37"/>
    </row>
    <row r="2323" spans="7:8" x14ac:dyDescent="0.3">
      <c r="G2323" s="35"/>
      <c r="H2323" s="37"/>
    </row>
    <row r="2324" spans="7:8" x14ac:dyDescent="0.3">
      <c r="G2324" s="35"/>
      <c r="H2324" s="37"/>
    </row>
    <row r="2325" spans="7:8" x14ac:dyDescent="0.3">
      <c r="G2325" s="35"/>
      <c r="H2325" s="37"/>
    </row>
    <row r="2326" spans="7:8" x14ac:dyDescent="0.3">
      <c r="G2326" s="35"/>
      <c r="H2326" s="37"/>
    </row>
    <row r="2327" spans="7:8" x14ac:dyDescent="0.3">
      <c r="G2327" s="35"/>
      <c r="H2327" s="37"/>
    </row>
    <row r="2328" spans="7:8" x14ac:dyDescent="0.3">
      <c r="G2328" s="35"/>
      <c r="H2328" s="37"/>
    </row>
    <row r="2329" spans="7:8" x14ac:dyDescent="0.3">
      <c r="G2329" s="35"/>
      <c r="H2329" s="37"/>
    </row>
    <row r="2330" spans="7:8" x14ac:dyDescent="0.3">
      <c r="G2330" s="35"/>
      <c r="H2330" s="37"/>
    </row>
    <row r="2331" spans="7:8" x14ac:dyDescent="0.3">
      <c r="G2331" s="35"/>
      <c r="H2331" s="37"/>
    </row>
    <row r="2332" spans="7:8" x14ac:dyDescent="0.3">
      <c r="G2332" s="35"/>
      <c r="H2332" s="37"/>
    </row>
    <row r="2333" spans="7:8" x14ac:dyDescent="0.3">
      <c r="G2333" s="35"/>
      <c r="H2333" s="37"/>
    </row>
    <row r="2334" spans="7:8" x14ac:dyDescent="0.3">
      <c r="G2334" s="35"/>
      <c r="H2334" s="37"/>
    </row>
    <row r="2335" spans="7:8" x14ac:dyDescent="0.3">
      <c r="G2335" s="35"/>
      <c r="H2335" s="37"/>
    </row>
    <row r="2336" spans="7:8" x14ac:dyDescent="0.3">
      <c r="G2336" s="35"/>
      <c r="H2336" s="37"/>
    </row>
    <row r="2337" spans="7:8" x14ac:dyDescent="0.3">
      <c r="G2337" s="35"/>
      <c r="H2337" s="37"/>
    </row>
    <row r="2338" spans="7:8" x14ac:dyDescent="0.3">
      <c r="G2338" s="35"/>
      <c r="H2338" s="37"/>
    </row>
    <row r="2339" spans="7:8" x14ac:dyDescent="0.3">
      <c r="G2339" s="35"/>
      <c r="H2339" s="37"/>
    </row>
    <row r="2340" spans="7:8" x14ac:dyDescent="0.3">
      <c r="G2340" s="35"/>
      <c r="H2340" s="37"/>
    </row>
    <row r="2341" spans="7:8" x14ac:dyDescent="0.3">
      <c r="G2341" s="35"/>
      <c r="H2341" s="37"/>
    </row>
    <row r="2342" spans="7:8" x14ac:dyDescent="0.3">
      <c r="G2342" s="35"/>
      <c r="H2342" s="37"/>
    </row>
    <row r="2343" spans="7:8" x14ac:dyDescent="0.3">
      <c r="G2343" s="35"/>
      <c r="H2343" s="37"/>
    </row>
    <row r="2344" spans="7:8" x14ac:dyDescent="0.3">
      <c r="G2344" s="35"/>
      <c r="H2344" s="37"/>
    </row>
    <row r="2345" spans="7:8" x14ac:dyDescent="0.3">
      <c r="G2345" s="35"/>
      <c r="H2345" s="37"/>
    </row>
    <row r="2346" spans="7:8" x14ac:dyDescent="0.3">
      <c r="G2346" s="35"/>
      <c r="H2346" s="37"/>
    </row>
    <row r="2347" spans="7:8" x14ac:dyDescent="0.3">
      <c r="G2347" s="35"/>
      <c r="H2347" s="37"/>
    </row>
    <row r="2348" spans="7:8" x14ac:dyDescent="0.3">
      <c r="G2348" s="35"/>
      <c r="H2348" s="37"/>
    </row>
    <row r="2349" spans="7:8" x14ac:dyDescent="0.3">
      <c r="G2349" s="35"/>
      <c r="H2349" s="37"/>
    </row>
    <row r="2350" spans="7:8" x14ac:dyDescent="0.3">
      <c r="G2350" s="35"/>
      <c r="H2350" s="37"/>
    </row>
    <row r="2351" spans="7:8" x14ac:dyDescent="0.3">
      <c r="G2351" s="35"/>
      <c r="H2351" s="37"/>
    </row>
    <row r="2352" spans="7:8" x14ac:dyDescent="0.3">
      <c r="G2352" s="35"/>
      <c r="H2352" s="37"/>
    </row>
    <row r="2353" spans="7:8" x14ac:dyDescent="0.3">
      <c r="G2353" s="35"/>
      <c r="H2353" s="37"/>
    </row>
    <row r="2354" spans="7:8" x14ac:dyDescent="0.3">
      <c r="G2354" s="35"/>
      <c r="H2354" s="37"/>
    </row>
    <row r="2355" spans="7:8" x14ac:dyDescent="0.3">
      <c r="G2355" s="35"/>
      <c r="H2355" s="37"/>
    </row>
    <row r="2356" spans="7:8" x14ac:dyDescent="0.3">
      <c r="G2356" s="35"/>
      <c r="H2356" s="37"/>
    </row>
    <row r="2357" spans="7:8" x14ac:dyDescent="0.3">
      <c r="G2357" s="35"/>
      <c r="H2357" s="37"/>
    </row>
    <row r="2358" spans="7:8" x14ac:dyDescent="0.3">
      <c r="G2358" s="35"/>
      <c r="H2358" s="37"/>
    </row>
    <row r="2359" spans="7:8" x14ac:dyDescent="0.3">
      <c r="G2359" s="35"/>
      <c r="H2359" s="37"/>
    </row>
    <row r="2360" spans="7:8" x14ac:dyDescent="0.3">
      <c r="G2360" s="35"/>
      <c r="H2360" s="37"/>
    </row>
    <row r="2361" spans="7:8" x14ac:dyDescent="0.3">
      <c r="G2361" s="35"/>
      <c r="H2361" s="37"/>
    </row>
    <row r="2362" spans="7:8" x14ac:dyDescent="0.3">
      <c r="G2362" s="35"/>
      <c r="H2362" s="37"/>
    </row>
    <row r="2363" spans="7:8" x14ac:dyDescent="0.3">
      <c r="G2363" s="35"/>
      <c r="H2363" s="37"/>
    </row>
    <row r="2364" spans="7:8" x14ac:dyDescent="0.3">
      <c r="G2364" s="35"/>
      <c r="H2364" s="37"/>
    </row>
    <row r="2365" spans="7:8" x14ac:dyDescent="0.3">
      <c r="G2365" s="35"/>
      <c r="H2365" s="37"/>
    </row>
    <row r="2366" spans="7:8" x14ac:dyDescent="0.3">
      <c r="G2366" s="35"/>
      <c r="H2366" s="37"/>
    </row>
    <row r="2367" spans="7:8" x14ac:dyDescent="0.3">
      <c r="G2367" s="35"/>
      <c r="H2367" s="37"/>
    </row>
    <row r="2368" spans="7:8" x14ac:dyDescent="0.3">
      <c r="G2368" s="35"/>
      <c r="H2368" s="37"/>
    </row>
    <row r="2369" spans="7:8" x14ac:dyDescent="0.3">
      <c r="G2369" s="35"/>
      <c r="H2369" s="37"/>
    </row>
    <row r="2370" spans="7:8" x14ac:dyDescent="0.3">
      <c r="G2370" s="35"/>
      <c r="H2370" s="37"/>
    </row>
    <row r="2371" spans="7:8" x14ac:dyDescent="0.3">
      <c r="G2371" s="35"/>
      <c r="H2371" s="37"/>
    </row>
    <row r="2372" spans="7:8" x14ac:dyDescent="0.3">
      <c r="G2372" s="35"/>
      <c r="H2372" s="37"/>
    </row>
    <row r="2373" spans="7:8" x14ac:dyDescent="0.3">
      <c r="G2373" s="35"/>
      <c r="H2373" s="37"/>
    </row>
    <row r="2374" spans="7:8" x14ac:dyDescent="0.3">
      <c r="G2374" s="35"/>
      <c r="H2374" s="37"/>
    </row>
    <row r="2375" spans="7:8" x14ac:dyDescent="0.3">
      <c r="G2375" s="35"/>
      <c r="H2375" s="37"/>
    </row>
    <row r="2376" spans="7:8" x14ac:dyDescent="0.3">
      <c r="G2376" s="35"/>
      <c r="H2376" s="37"/>
    </row>
    <row r="2377" spans="7:8" x14ac:dyDescent="0.3">
      <c r="G2377" s="35"/>
      <c r="H2377" s="37"/>
    </row>
    <row r="2378" spans="7:8" x14ac:dyDescent="0.3">
      <c r="G2378" s="35"/>
      <c r="H2378" s="37"/>
    </row>
    <row r="2379" spans="7:8" x14ac:dyDescent="0.3">
      <c r="G2379" s="35"/>
      <c r="H2379" s="37"/>
    </row>
    <row r="2380" spans="7:8" x14ac:dyDescent="0.3">
      <c r="G2380" s="35"/>
      <c r="H2380" s="37"/>
    </row>
    <row r="2381" spans="7:8" x14ac:dyDescent="0.3">
      <c r="G2381" s="35"/>
      <c r="H2381" s="37"/>
    </row>
    <row r="2382" spans="7:8" x14ac:dyDescent="0.3">
      <c r="G2382" s="35"/>
      <c r="H2382" s="37"/>
    </row>
    <row r="2383" spans="7:8" x14ac:dyDescent="0.3">
      <c r="G2383" s="35"/>
      <c r="H2383" s="37"/>
    </row>
    <row r="2384" spans="7:8" x14ac:dyDescent="0.3">
      <c r="G2384" s="35"/>
      <c r="H2384" s="37"/>
    </row>
    <row r="2385" spans="7:8" x14ac:dyDescent="0.3">
      <c r="G2385" s="35"/>
      <c r="H2385" s="37"/>
    </row>
    <row r="2386" spans="7:8" x14ac:dyDescent="0.3">
      <c r="G2386" s="35"/>
      <c r="H2386" s="37"/>
    </row>
    <row r="2387" spans="7:8" x14ac:dyDescent="0.3">
      <c r="G2387" s="35"/>
      <c r="H2387" s="37"/>
    </row>
    <row r="2388" spans="7:8" x14ac:dyDescent="0.3">
      <c r="G2388" s="35"/>
      <c r="H2388" s="37"/>
    </row>
    <row r="2389" spans="7:8" x14ac:dyDescent="0.3">
      <c r="G2389" s="35"/>
      <c r="H2389" s="37"/>
    </row>
    <row r="2390" spans="7:8" x14ac:dyDescent="0.3">
      <c r="G2390" s="35"/>
      <c r="H2390" s="37"/>
    </row>
    <row r="2391" spans="7:8" x14ac:dyDescent="0.3">
      <c r="G2391" s="35"/>
      <c r="H2391" s="37"/>
    </row>
    <row r="2392" spans="7:8" x14ac:dyDescent="0.3">
      <c r="G2392" s="35"/>
      <c r="H2392" s="37"/>
    </row>
    <row r="2393" spans="7:8" x14ac:dyDescent="0.3">
      <c r="G2393" s="35"/>
      <c r="H2393" s="37"/>
    </row>
    <row r="2394" spans="7:8" x14ac:dyDescent="0.3">
      <c r="G2394" s="35"/>
      <c r="H2394" s="37"/>
    </row>
    <row r="2395" spans="7:8" x14ac:dyDescent="0.3">
      <c r="G2395" s="35"/>
      <c r="H2395" s="37"/>
    </row>
    <row r="2396" spans="7:8" x14ac:dyDescent="0.3">
      <c r="G2396" s="35"/>
      <c r="H2396" s="37"/>
    </row>
    <row r="2397" spans="7:8" x14ac:dyDescent="0.3">
      <c r="G2397" s="35"/>
      <c r="H2397" s="37"/>
    </row>
    <row r="2398" spans="7:8" x14ac:dyDescent="0.3">
      <c r="G2398" s="35"/>
      <c r="H2398" s="37"/>
    </row>
    <row r="2399" spans="7:8" x14ac:dyDescent="0.3">
      <c r="G2399" s="35"/>
      <c r="H2399" s="37"/>
    </row>
    <row r="2400" spans="7:8" x14ac:dyDescent="0.3">
      <c r="G2400" s="35"/>
      <c r="H2400" s="37"/>
    </row>
    <row r="2401" spans="7:8" x14ac:dyDescent="0.3">
      <c r="G2401" s="35"/>
      <c r="H2401" s="37"/>
    </row>
    <row r="2402" spans="7:8" x14ac:dyDescent="0.3">
      <c r="G2402" s="35"/>
      <c r="H2402" s="37"/>
    </row>
    <row r="2403" spans="7:8" x14ac:dyDescent="0.3">
      <c r="G2403" s="35"/>
      <c r="H2403" s="37"/>
    </row>
    <row r="2404" spans="7:8" x14ac:dyDescent="0.3">
      <c r="G2404" s="35"/>
      <c r="H2404" s="37"/>
    </row>
    <row r="2405" spans="7:8" x14ac:dyDescent="0.3">
      <c r="G2405" s="35"/>
      <c r="H2405" s="37"/>
    </row>
    <row r="2406" spans="7:8" x14ac:dyDescent="0.3">
      <c r="G2406" s="35"/>
      <c r="H2406" s="37"/>
    </row>
    <row r="2407" spans="7:8" x14ac:dyDescent="0.3">
      <c r="G2407" s="35"/>
      <c r="H2407" s="37"/>
    </row>
    <row r="2408" spans="7:8" x14ac:dyDescent="0.3">
      <c r="G2408" s="35"/>
      <c r="H2408" s="37"/>
    </row>
    <row r="2409" spans="7:8" x14ac:dyDescent="0.3">
      <c r="G2409" s="35"/>
      <c r="H2409" s="37"/>
    </row>
    <row r="2410" spans="7:8" x14ac:dyDescent="0.3">
      <c r="G2410" s="35"/>
      <c r="H2410" s="37"/>
    </row>
    <row r="2411" spans="7:8" x14ac:dyDescent="0.3">
      <c r="G2411" s="35"/>
      <c r="H2411" s="37"/>
    </row>
    <row r="2412" spans="7:8" x14ac:dyDescent="0.3">
      <c r="G2412" s="35"/>
      <c r="H2412" s="37"/>
    </row>
    <row r="2413" spans="7:8" x14ac:dyDescent="0.3">
      <c r="G2413" s="35"/>
      <c r="H2413" s="37"/>
    </row>
    <row r="2414" spans="7:8" x14ac:dyDescent="0.3">
      <c r="G2414" s="35"/>
      <c r="H2414" s="37"/>
    </row>
    <row r="2415" spans="7:8" x14ac:dyDescent="0.3">
      <c r="G2415" s="35"/>
      <c r="H2415" s="37"/>
    </row>
    <row r="2416" spans="7:8" x14ac:dyDescent="0.3">
      <c r="G2416" s="35"/>
      <c r="H2416" s="37"/>
    </row>
    <row r="2417" spans="7:8" x14ac:dyDescent="0.3">
      <c r="G2417" s="35"/>
      <c r="H2417" s="37"/>
    </row>
    <row r="2418" spans="7:8" x14ac:dyDescent="0.3">
      <c r="G2418" s="35"/>
      <c r="H2418" s="37"/>
    </row>
    <row r="2419" spans="7:8" x14ac:dyDescent="0.3">
      <c r="G2419" s="35"/>
      <c r="H2419" s="37"/>
    </row>
    <row r="2420" spans="7:8" x14ac:dyDescent="0.3">
      <c r="G2420" s="35"/>
      <c r="H2420" s="37"/>
    </row>
    <row r="2421" spans="7:8" x14ac:dyDescent="0.3">
      <c r="G2421" s="35"/>
      <c r="H2421" s="37"/>
    </row>
    <row r="2422" spans="7:8" x14ac:dyDescent="0.3">
      <c r="G2422" s="35"/>
      <c r="H2422" s="37"/>
    </row>
    <row r="2423" spans="7:8" x14ac:dyDescent="0.3">
      <c r="G2423" s="35"/>
      <c r="H2423" s="37"/>
    </row>
    <row r="2424" spans="7:8" x14ac:dyDescent="0.3">
      <c r="G2424" s="35"/>
      <c r="H2424" s="37"/>
    </row>
    <row r="2425" spans="7:8" x14ac:dyDescent="0.3">
      <c r="G2425" s="35"/>
      <c r="H2425" s="37"/>
    </row>
    <row r="2426" spans="7:8" x14ac:dyDescent="0.3">
      <c r="G2426" s="35"/>
      <c r="H2426" s="37"/>
    </row>
    <row r="2427" spans="7:8" x14ac:dyDescent="0.3">
      <c r="G2427" s="35"/>
      <c r="H2427" s="37"/>
    </row>
    <row r="2428" spans="7:8" x14ac:dyDescent="0.3">
      <c r="G2428" s="35"/>
      <c r="H2428" s="37"/>
    </row>
    <row r="2429" spans="7:8" x14ac:dyDescent="0.3">
      <c r="G2429" s="35"/>
      <c r="H2429" s="37"/>
    </row>
    <row r="2430" spans="7:8" x14ac:dyDescent="0.3">
      <c r="G2430" s="35"/>
      <c r="H2430" s="37"/>
    </row>
    <row r="2431" spans="7:8" x14ac:dyDescent="0.3">
      <c r="G2431" s="35"/>
      <c r="H2431" s="37"/>
    </row>
    <row r="2432" spans="7:8" x14ac:dyDescent="0.3">
      <c r="G2432" s="35"/>
      <c r="H2432" s="37"/>
    </row>
    <row r="2433" spans="7:8" x14ac:dyDescent="0.3">
      <c r="G2433" s="35"/>
      <c r="H2433" s="37"/>
    </row>
    <row r="2434" spans="7:8" x14ac:dyDescent="0.3">
      <c r="G2434" s="35"/>
      <c r="H2434" s="37"/>
    </row>
    <row r="2435" spans="7:8" x14ac:dyDescent="0.3">
      <c r="G2435" s="35"/>
      <c r="H2435" s="37"/>
    </row>
    <row r="2436" spans="7:8" x14ac:dyDescent="0.3">
      <c r="G2436" s="35"/>
      <c r="H2436" s="37"/>
    </row>
    <row r="2437" spans="7:8" x14ac:dyDescent="0.3">
      <c r="G2437" s="35"/>
      <c r="H2437" s="37"/>
    </row>
    <row r="2438" spans="7:8" x14ac:dyDescent="0.3">
      <c r="G2438" s="35"/>
      <c r="H2438" s="37"/>
    </row>
    <row r="2439" spans="7:8" x14ac:dyDescent="0.3">
      <c r="G2439" s="35"/>
      <c r="H2439" s="37"/>
    </row>
    <row r="2440" spans="7:8" x14ac:dyDescent="0.3">
      <c r="G2440" s="35"/>
      <c r="H2440" s="37"/>
    </row>
    <row r="2441" spans="7:8" x14ac:dyDescent="0.3">
      <c r="G2441" s="35"/>
      <c r="H2441" s="37"/>
    </row>
    <row r="2442" spans="7:8" x14ac:dyDescent="0.3">
      <c r="G2442" s="35"/>
      <c r="H2442" s="37"/>
    </row>
    <row r="2443" spans="7:8" x14ac:dyDescent="0.3">
      <c r="G2443" s="35"/>
      <c r="H2443" s="37"/>
    </row>
    <row r="2444" spans="7:8" x14ac:dyDescent="0.3">
      <c r="G2444" s="35"/>
      <c r="H2444" s="37"/>
    </row>
    <row r="2445" spans="7:8" x14ac:dyDescent="0.3">
      <c r="G2445" s="35"/>
      <c r="H2445" s="37"/>
    </row>
    <row r="2446" spans="7:8" x14ac:dyDescent="0.3">
      <c r="G2446" s="35"/>
      <c r="H2446" s="37"/>
    </row>
    <row r="2447" spans="7:8" x14ac:dyDescent="0.3">
      <c r="G2447" s="35"/>
      <c r="H2447" s="37"/>
    </row>
    <row r="2448" spans="7:8" x14ac:dyDescent="0.3">
      <c r="G2448" s="35"/>
      <c r="H2448" s="37"/>
    </row>
    <row r="2449" spans="7:8" x14ac:dyDescent="0.3">
      <c r="G2449" s="35"/>
      <c r="H2449" s="37"/>
    </row>
    <row r="2450" spans="7:8" x14ac:dyDescent="0.3">
      <c r="G2450" s="35"/>
      <c r="H2450" s="37"/>
    </row>
    <row r="2451" spans="7:8" x14ac:dyDescent="0.3">
      <c r="G2451" s="35"/>
      <c r="H2451" s="37"/>
    </row>
    <row r="2452" spans="7:8" x14ac:dyDescent="0.3">
      <c r="G2452" s="35"/>
      <c r="H2452" s="37"/>
    </row>
    <row r="2453" spans="7:8" x14ac:dyDescent="0.3">
      <c r="G2453" s="35"/>
      <c r="H2453" s="37"/>
    </row>
    <row r="2454" spans="7:8" x14ac:dyDescent="0.3">
      <c r="G2454" s="35"/>
      <c r="H2454" s="37"/>
    </row>
    <row r="2455" spans="7:8" x14ac:dyDescent="0.3">
      <c r="G2455" s="35"/>
      <c r="H2455" s="37"/>
    </row>
    <row r="2456" spans="7:8" x14ac:dyDescent="0.3">
      <c r="G2456" s="35"/>
      <c r="H2456" s="37"/>
    </row>
    <row r="2457" spans="7:8" x14ac:dyDescent="0.3">
      <c r="G2457" s="35"/>
      <c r="H2457" s="37"/>
    </row>
    <row r="2458" spans="7:8" x14ac:dyDescent="0.3">
      <c r="G2458" s="35"/>
      <c r="H2458" s="37"/>
    </row>
    <row r="2459" spans="7:8" x14ac:dyDescent="0.3">
      <c r="G2459" s="35"/>
      <c r="H2459" s="37"/>
    </row>
    <row r="2460" spans="7:8" x14ac:dyDescent="0.3">
      <c r="G2460" s="35"/>
      <c r="H2460" s="37"/>
    </row>
    <row r="2461" spans="7:8" x14ac:dyDescent="0.3">
      <c r="G2461" s="35"/>
      <c r="H2461" s="37"/>
    </row>
    <row r="2462" spans="7:8" x14ac:dyDescent="0.3">
      <c r="G2462" s="35"/>
      <c r="H2462" s="37"/>
    </row>
    <row r="2463" spans="7:8" x14ac:dyDescent="0.3">
      <c r="G2463" s="35"/>
      <c r="H2463" s="37"/>
    </row>
    <row r="2464" spans="7:8" x14ac:dyDescent="0.3">
      <c r="G2464" s="35"/>
      <c r="H2464" s="37"/>
    </row>
    <row r="2465" spans="7:8" x14ac:dyDescent="0.3">
      <c r="G2465" s="35"/>
      <c r="H2465" s="37"/>
    </row>
    <row r="2466" spans="7:8" x14ac:dyDescent="0.3">
      <c r="G2466" s="35"/>
      <c r="H2466" s="37"/>
    </row>
    <row r="2467" spans="7:8" x14ac:dyDescent="0.3">
      <c r="G2467" s="35"/>
      <c r="H2467" s="37"/>
    </row>
    <row r="2468" spans="7:8" x14ac:dyDescent="0.3">
      <c r="G2468" s="35"/>
      <c r="H2468" s="37"/>
    </row>
    <row r="2469" spans="7:8" x14ac:dyDescent="0.3">
      <c r="G2469" s="35"/>
      <c r="H2469" s="37"/>
    </row>
    <row r="2470" spans="7:8" x14ac:dyDescent="0.3">
      <c r="G2470" s="35"/>
      <c r="H2470" s="37"/>
    </row>
    <row r="2471" spans="7:8" x14ac:dyDescent="0.3">
      <c r="G2471" s="35"/>
      <c r="H2471" s="37"/>
    </row>
    <row r="2472" spans="7:8" x14ac:dyDescent="0.3">
      <c r="G2472" s="35"/>
      <c r="H2472" s="37"/>
    </row>
    <row r="2473" spans="7:8" x14ac:dyDescent="0.3">
      <c r="G2473" s="35"/>
      <c r="H2473" s="37"/>
    </row>
    <row r="2474" spans="7:8" x14ac:dyDescent="0.3">
      <c r="G2474" s="35"/>
      <c r="H2474" s="37"/>
    </row>
    <row r="2475" spans="7:8" x14ac:dyDescent="0.3">
      <c r="G2475" s="35"/>
      <c r="H2475" s="37"/>
    </row>
    <row r="2476" spans="7:8" x14ac:dyDescent="0.3">
      <c r="G2476" s="35"/>
      <c r="H2476" s="37"/>
    </row>
    <row r="2477" spans="7:8" x14ac:dyDescent="0.3">
      <c r="G2477" s="35"/>
      <c r="H2477" s="37"/>
    </row>
    <row r="2478" spans="7:8" x14ac:dyDescent="0.3">
      <c r="G2478" s="35"/>
      <c r="H2478" s="37"/>
    </row>
    <row r="2479" spans="7:8" x14ac:dyDescent="0.3">
      <c r="G2479" s="35"/>
      <c r="H2479" s="37"/>
    </row>
    <row r="2480" spans="7:8" x14ac:dyDescent="0.3">
      <c r="G2480" s="35"/>
      <c r="H2480" s="37"/>
    </row>
    <row r="2481" spans="7:8" x14ac:dyDescent="0.3">
      <c r="G2481" s="35"/>
      <c r="H2481" s="37"/>
    </row>
    <row r="2482" spans="7:8" x14ac:dyDescent="0.3">
      <c r="G2482" s="35"/>
      <c r="H2482" s="37"/>
    </row>
    <row r="2483" spans="7:8" x14ac:dyDescent="0.3">
      <c r="G2483" s="35"/>
      <c r="H2483" s="37"/>
    </row>
    <row r="2484" spans="7:8" x14ac:dyDescent="0.3">
      <c r="G2484" s="35"/>
      <c r="H2484" s="37"/>
    </row>
    <row r="2485" spans="7:8" x14ac:dyDescent="0.3">
      <c r="G2485" s="35"/>
      <c r="H2485" s="37"/>
    </row>
    <row r="2486" spans="7:8" x14ac:dyDescent="0.3">
      <c r="G2486" s="35"/>
      <c r="H2486" s="37"/>
    </row>
    <row r="2487" spans="7:8" x14ac:dyDescent="0.3">
      <c r="G2487" s="35"/>
      <c r="H2487" s="37"/>
    </row>
    <row r="2488" spans="7:8" x14ac:dyDescent="0.3">
      <c r="G2488" s="35"/>
      <c r="H2488" s="37"/>
    </row>
    <row r="2489" spans="7:8" x14ac:dyDescent="0.3">
      <c r="G2489" s="35"/>
      <c r="H2489" s="37"/>
    </row>
    <row r="2490" spans="7:8" x14ac:dyDescent="0.3">
      <c r="G2490" s="35"/>
      <c r="H2490" s="37"/>
    </row>
    <row r="2491" spans="7:8" x14ac:dyDescent="0.3">
      <c r="G2491" s="35"/>
      <c r="H2491" s="37"/>
    </row>
    <row r="2492" spans="7:8" x14ac:dyDescent="0.3">
      <c r="G2492" s="35"/>
      <c r="H2492" s="37"/>
    </row>
    <row r="2493" spans="7:8" x14ac:dyDescent="0.3">
      <c r="G2493" s="35"/>
      <c r="H2493" s="37"/>
    </row>
    <row r="2494" spans="7:8" x14ac:dyDescent="0.3">
      <c r="G2494" s="35"/>
      <c r="H2494" s="37"/>
    </row>
    <row r="2495" spans="7:8" x14ac:dyDescent="0.3">
      <c r="G2495" s="35"/>
      <c r="H2495" s="37"/>
    </row>
    <row r="2496" spans="7:8" x14ac:dyDescent="0.3">
      <c r="G2496" s="35"/>
      <c r="H2496" s="37"/>
    </row>
    <row r="2497" spans="7:8" x14ac:dyDescent="0.3">
      <c r="G2497" s="35"/>
      <c r="H2497" s="37"/>
    </row>
    <row r="2498" spans="7:8" x14ac:dyDescent="0.3">
      <c r="G2498" s="35"/>
      <c r="H2498" s="37"/>
    </row>
    <row r="2499" spans="7:8" x14ac:dyDescent="0.3">
      <c r="G2499" s="35"/>
      <c r="H2499" s="37"/>
    </row>
    <row r="2500" spans="7:8" x14ac:dyDescent="0.3">
      <c r="G2500" s="35"/>
      <c r="H2500" s="37"/>
    </row>
    <row r="2501" spans="7:8" x14ac:dyDescent="0.3">
      <c r="G2501" s="35"/>
      <c r="H2501" s="37"/>
    </row>
    <row r="2502" spans="7:8" x14ac:dyDescent="0.3">
      <c r="G2502" s="35"/>
      <c r="H2502" s="37"/>
    </row>
    <row r="2503" spans="7:8" x14ac:dyDescent="0.3">
      <c r="G2503" s="35"/>
      <c r="H2503" s="37"/>
    </row>
    <row r="2504" spans="7:8" x14ac:dyDescent="0.3">
      <c r="G2504" s="35"/>
      <c r="H2504" s="37"/>
    </row>
    <row r="2505" spans="7:8" x14ac:dyDescent="0.3">
      <c r="G2505" s="35"/>
      <c r="H2505" s="37"/>
    </row>
    <row r="2506" spans="7:8" x14ac:dyDescent="0.3">
      <c r="G2506" s="35"/>
      <c r="H2506" s="37"/>
    </row>
    <row r="2507" spans="7:8" x14ac:dyDescent="0.3">
      <c r="G2507" s="35"/>
      <c r="H2507" s="37"/>
    </row>
    <row r="2508" spans="7:8" x14ac:dyDescent="0.3">
      <c r="G2508" s="35"/>
      <c r="H2508" s="37"/>
    </row>
    <row r="2509" spans="7:8" x14ac:dyDescent="0.3">
      <c r="G2509" s="35"/>
      <c r="H2509" s="37"/>
    </row>
    <row r="2510" spans="7:8" x14ac:dyDescent="0.3">
      <c r="G2510" s="35"/>
      <c r="H2510" s="37"/>
    </row>
    <row r="2511" spans="7:8" x14ac:dyDescent="0.3">
      <c r="G2511" s="35"/>
      <c r="H2511" s="37"/>
    </row>
    <row r="2512" spans="7:8" x14ac:dyDescent="0.3">
      <c r="G2512" s="35"/>
      <c r="H2512" s="37"/>
    </row>
    <row r="2513" spans="7:8" x14ac:dyDescent="0.3">
      <c r="G2513" s="35"/>
      <c r="H2513" s="37"/>
    </row>
    <row r="2514" spans="7:8" x14ac:dyDescent="0.3">
      <c r="G2514" s="35"/>
      <c r="H2514" s="37"/>
    </row>
    <row r="2515" spans="7:8" x14ac:dyDescent="0.3">
      <c r="G2515" s="35"/>
      <c r="H2515" s="37"/>
    </row>
    <row r="2516" spans="7:8" x14ac:dyDescent="0.3">
      <c r="G2516" s="35"/>
      <c r="H2516" s="37"/>
    </row>
    <row r="2517" spans="7:8" x14ac:dyDescent="0.3">
      <c r="G2517" s="35"/>
      <c r="H2517" s="37"/>
    </row>
    <row r="2518" spans="7:8" x14ac:dyDescent="0.3">
      <c r="G2518" s="35"/>
      <c r="H2518" s="37"/>
    </row>
    <row r="2519" spans="7:8" x14ac:dyDescent="0.3">
      <c r="G2519" s="35"/>
      <c r="H2519" s="37"/>
    </row>
    <row r="2520" spans="7:8" x14ac:dyDescent="0.3">
      <c r="G2520" s="35"/>
      <c r="H2520" s="37"/>
    </row>
    <row r="2521" spans="7:8" x14ac:dyDescent="0.3">
      <c r="G2521" s="35"/>
      <c r="H2521" s="37"/>
    </row>
    <row r="2522" spans="7:8" x14ac:dyDescent="0.3">
      <c r="G2522" s="35"/>
      <c r="H2522" s="37"/>
    </row>
    <row r="2523" spans="7:8" x14ac:dyDescent="0.3">
      <c r="G2523" s="35"/>
      <c r="H2523" s="37"/>
    </row>
    <row r="2524" spans="7:8" x14ac:dyDescent="0.3">
      <c r="G2524" s="35"/>
      <c r="H2524" s="37"/>
    </row>
    <row r="2525" spans="7:8" x14ac:dyDescent="0.3">
      <c r="G2525" s="35"/>
      <c r="H2525" s="37"/>
    </row>
    <row r="2526" spans="7:8" x14ac:dyDescent="0.3">
      <c r="G2526" s="35"/>
      <c r="H2526" s="37"/>
    </row>
    <row r="2527" spans="7:8" x14ac:dyDescent="0.3">
      <c r="G2527" s="35"/>
      <c r="H2527" s="37"/>
    </row>
    <row r="2528" spans="7:8" x14ac:dyDescent="0.3">
      <c r="G2528" s="35"/>
      <c r="H2528" s="37"/>
    </row>
    <row r="2529" spans="7:8" x14ac:dyDescent="0.3">
      <c r="G2529" s="35"/>
      <c r="H2529" s="37"/>
    </row>
    <row r="2530" spans="7:8" x14ac:dyDescent="0.3">
      <c r="G2530" s="35"/>
      <c r="H2530" s="37"/>
    </row>
    <row r="2531" spans="7:8" x14ac:dyDescent="0.3">
      <c r="G2531" s="35"/>
      <c r="H2531" s="37"/>
    </row>
    <row r="2532" spans="7:8" x14ac:dyDescent="0.3">
      <c r="G2532" s="35"/>
      <c r="H2532" s="37"/>
    </row>
    <row r="2533" spans="7:8" x14ac:dyDescent="0.3">
      <c r="G2533" s="35"/>
      <c r="H2533" s="37"/>
    </row>
    <row r="2534" spans="7:8" x14ac:dyDescent="0.3">
      <c r="G2534" s="35"/>
      <c r="H2534" s="37"/>
    </row>
    <row r="2535" spans="7:8" x14ac:dyDescent="0.3">
      <c r="G2535" s="35"/>
      <c r="H2535" s="37"/>
    </row>
    <row r="2536" spans="7:8" x14ac:dyDescent="0.3">
      <c r="G2536" s="35"/>
      <c r="H2536" s="37"/>
    </row>
    <row r="2537" spans="7:8" x14ac:dyDescent="0.3">
      <c r="G2537" s="35"/>
      <c r="H2537" s="37"/>
    </row>
    <row r="2538" spans="7:8" x14ac:dyDescent="0.3">
      <c r="G2538" s="35"/>
      <c r="H2538" s="37"/>
    </row>
    <row r="2539" spans="7:8" x14ac:dyDescent="0.3">
      <c r="G2539" s="35"/>
      <c r="H2539" s="37"/>
    </row>
    <row r="2540" spans="7:8" x14ac:dyDescent="0.3">
      <c r="G2540" s="35"/>
      <c r="H2540" s="37"/>
    </row>
    <row r="2541" spans="7:8" x14ac:dyDescent="0.3">
      <c r="G2541" s="35"/>
      <c r="H2541" s="37"/>
    </row>
    <row r="2542" spans="7:8" x14ac:dyDescent="0.3">
      <c r="G2542" s="35"/>
      <c r="H2542" s="37"/>
    </row>
    <row r="2543" spans="7:8" x14ac:dyDescent="0.3">
      <c r="G2543" s="35"/>
      <c r="H2543" s="37"/>
    </row>
    <row r="2544" spans="7:8" x14ac:dyDescent="0.3">
      <c r="G2544" s="35"/>
      <c r="H2544" s="37"/>
    </row>
    <row r="2545" spans="7:8" x14ac:dyDescent="0.3">
      <c r="G2545" s="35"/>
      <c r="H2545" s="37"/>
    </row>
    <row r="2546" spans="7:8" x14ac:dyDescent="0.3">
      <c r="G2546" s="35"/>
      <c r="H2546" s="37"/>
    </row>
    <row r="2547" spans="7:8" x14ac:dyDescent="0.3">
      <c r="G2547" s="35"/>
      <c r="H2547" s="37"/>
    </row>
    <row r="2548" spans="7:8" x14ac:dyDescent="0.3">
      <c r="G2548" s="35"/>
      <c r="H2548" s="37"/>
    </row>
    <row r="2549" spans="7:8" x14ac:dyDescent="0.3">
      <c r="G2549" s="35"/>
      <c r="H2549" s="37"/>
    </row>
    <row r="2550" spans="7:8" x14ac:dyDescent="0.3">
      <c r="G2550" s="35"/>
      <c r="H2550" s="37"/>
    </row>
    <row r="2551" spans="7:8" x14ac:dyDescent="0.3">
      <c r="G2551" s="35"/>
      <c r="H2551" s="37"/>
    </row>
    <row r="2552" spans="7:8" x14ac:dyDescent="0.3">
      <c r="G2552" s="35"/>
      <c r="H2552" s="37"/>
    </row>
    <row r="2553" spans="7:8" x14ac:dyDescent="0.3">
      <c r="G2553" s="35"/>
      <c r="H2553" s="37"/>
    </row>
    <row r="2554" spans="7:8" x14ac:dyDescent="0.3">
      <c r="G2554" s="35"/>
      <c r="H2554" s="37"/>
    </row>
    <row r="2555" spans="7:8" x14ac:dyDescent="0.3">
      <c r="G2555" s="35"/>
      <c r="H2555" s="37"/>
    </row>
    <row r="2556" spans="7:8" x14ac:dyDescent="0.3">
      <c r="G2556" s="35"/>
      <c r="H2556" s="37"/>
    </row>
    <row r="2557" spans="7:8" x14ac:dyDescent="0.3">
      <c r="G2557" s="35"/>
      <c r="H2557" s="37"/>
    </row>
    <row r="2558" spans="7:8" x14ac:dyDescent="0.3">
      <c r="G2558" s="35"/>
      <c r="H2558" s="37"/>
    </row>
    <row r="2559" spans="7:8" x14ac:dyDescent="0.3">
      <c r="G2559" s="35"/>
      <c r="H2559" s="37"/>
    </row>
    <row r="2560" spans="7:8" x14ac:dyDescent="0.3">
      <c r="G2560" s="35"/>
      <c r="H2560" s="37"/>
    </row>
    <row r="2561" spans="7:8" x14ac:dyDescent="0.3">
      <c r="G2561" s="35"/>
      <c r="H2561" s="37"/>
    </row>
    <row r="2562" spans="7:8" x14ac:dyDescent="0.3">
      <c r="G2562" s="35"/>
      <c r="H2562" s="37"/>
    </row>
    <row r="2563" spans="7:8" x14ac:dyDescent="0.3">
      <c r="G2563" s="35"/>
      <c r="H2563" s="37"/>
    </row>
    <row r="2564" spans="7:8" x14ac:dyDescent="0.3">
      <c r="G2564" s="35"/>
      <c r="H2564" s="37"/>
    </row>
    <row r="2565" spans="7:8" x14ac:dyDescent="0.3">
      <c r="G2565" s="35"/>
      <c r="H2565" s="37"/>
    </row>
    <row r="2566" spans="7:8" x14ac:dyDescent="0.3">
      <c r="G2566" s="35"/>
      <c r="H2566" s="37"/>
    </row>
    <row r="2567" spans="7:8" x14ac:dyDescent="0.3">
      <c r="G2567" s="35"/>
      <c r="H2567" s="37"/>
    </row>
    <row r="2568" spans="7:8" x14ac:dyDescent="0.3">
      <c r="G2568" s="35"/>
      <c r="H2568" s="37"/>
    </row>
    <row r="2569" spans="7:8" x14ac:dyDescent="0.3">
      <c r="G2569" s="35"/>
      <c r="H2569" s="37"/>
    </row>
    <row r="2570" spans="7:8" x14ac:dyDescent="0.3">
      <c r="G2570" s="35"/>
      <c r="H2570" s="37"/>
    </row>
    <row r="2571" spans="7:8" x14ac:dyDescent="0.3">
      <c r="G2571" s="35"/>
      <c r="H2571" s="37"/>
    </row>
    <row r="2572" spans="7:8" x14ac:dyDescent="0.3">
      <c r="G2572" s="35"/>
      <c r="H2572" s="37"/>
    </row>
    <row r="2573" spans="7:8" x14ac:dyDescent="0.3">
      <c r="G2573" s="35"/>
      <c r="H2573" s="37"/>
    </row>
    <row r="2574" spans="7:8" x14ac:dyDescent="0.3">
      <c r="G2574" s="35"/>
      <c r="H2574" s="37"/>
    </row>
    <row r="2575" spans="7:8" x14ac:dyDescent="0.3">
      <c r="G2575" s="35"/>
      <c r="H2575" s="37"/>
    </row>
    <row r="2576" spans="7:8" x14ac:dyDescent="0.3">
      <c r="G2576" s="35"/>
      <c r="H2576" s="37"/>
    </row>
    <row r="2577" spans="7:8" x14ac:dyDescent="0.3">
      <c r="G2577" s="35"/>
      <c r="H2577" s="37"/>
    </row>
    <row r="2578" spans="7:8" x14ac:dyDescent="0.3">
      <c r="G2578" s="35"/>
      <c r="H2578" s="37"/>
    </row>
    <row r="2579" spans="7:8" x14ac:dyDescent="0.3">
      <c r="G2579" s="35"/>
      <c r="H2579" s="37"/>
    </row>
    <row r="2580" spans="7:8" x14ac:dyDescent="0.3">
      <c r="G2580" s="35"/>
      <c r="H2580" s="37"/>
    </row>
    <row r="2581" spans="7:8" x14ac:dyDescent="0.3">
      <c r="G2581" s="35"/>
      <c r="H2581" s="37"/>
    </row>
    <row r="2582" spans="7:8" x14ac:dyDescent="0.3">
      <c r="G2582" s="35"/>
      <c r="H2582" s="37"/>
    </row>
    <row r="2583" spans="7:8" x14ac:dyDescent="0.3">
      <c r="G2583" s="35"/>
      <c r="H2583" s="37"/>
    </row>
    <row r="2584" spans="7:8" x14ac:dyDescent="0.3">
      <c r="G2584" s="35"/>
      <c r="H2584" s="37"/>
    </row>
    <row r="2585" spans="7:8" x14ac:dyDescent="0.3">
      <c r="G2585" s="35"/>
      <c r="H2585" s="37"/>
    </row>
    <row r="2586" spans="7:8" x14ac:dyDescent="0.3">
      <c r="G2586" s="35"/>
      <c r="H2586" s="37"/>
    </row>
    <row r="2587" spans="7:8" x14ac:dyDescent="0.3">
      <c r="G2587" s="35"/>
      <c r="H2587" s="37"/>
    </row>
    <row r="2588" spans="7:8" x14ac:dyDescent="0.3">
      <c r="G2588" s="35"/>
      <c r="H2588" s="37"/>
    </row>
    <row r="2589" spans="7:8" x14ac:dyDescent="0.3">
      <c r="G2589" s="35"/>
      <c r="H2589" s="37"/>
    </row>
    <row r="2590" spans="7:8" x14ac:dyDescent="0.3">
      <c r="G2590" s="35"/>
      <c r="H2590" s="37"/>
    </row>
    <row r="2591" spans="7:8" x14ac:dyDescent="0.3">
      <c r="G2591" s="35"/>
      <c r="H2591" s="37"/>
    </row>
    <row r="2592" spans="7:8" x14ac:dyDescent="0.3">
      <c r="G2592" s="35"/>
      <c r="H2592" s="37"/>
    </row>
    <row r="2593" spans="7:8" x14ac:dyDescent="0.3">
      <c r="G2593" s="35"/>
      <c r="H2593" s="37"/>
    </row>
    <row r="2594" spans="7:8" x14ac:dyDescent="0.3">
      <c r="G2594" s="35"/>
      <c r="H2594" s="37"/>
    </row>
    <row r="2595" spans="7:8" x14ac:dyDescent="0.3">
      <c r="G2595" s="35"/>
      <c r="H2595" s="37"/>
    </row>
    <row r="2596" spans="7:8" x14ac:dyDescent="0.3">
      <c r="G2596" s="35"/>
      <c r="H2596" s="37"/>
    </row>
    <row r="2597" spans="7:8" x14ac:dyDescent="0.3">
      <c r="G2597" s="35"/>
      <c r="H2597" s="37"/>
    </row>
    <row r="2598" spans="7:8" x14ac:dyDescent="0.3">
      <c r="G2598" s="35"/>
      <c r="H2598" s="37"/>
    </row>
    <row r="2599" spans="7:8" x14ac:dyDescent="0.3">
      <c r="G2599" s="35"/>
      <c r="H2599" s="37"/>
    </row>
    <row r="2600" spans="7:8" x14ac:dyDescent="0.3">
      <c r="G2600" s="35"/>
      <c r="H2600" s="37"/>
    </row>
    <row r="2601" spans="7:8" x14ac:dyDescent="0.3">
      <c r="G2601" s="35"/>
      <c r="H2601" s="37"/>
    </row>
    <row r="2602" spans="7:8" x14ac:dyDescent="0.3">
      <c r="G2602" s="35"/>
      <c r="H2602" s="37"/>
    </row>
    <row r="2603" spans="7:8" x14ac:dyDescent="0.3">
      <c r="G2603" s="35"/>
      <c r="H2603" s="37"/>
    </row>
    <row r="2604" spans="7:8" x14ac:dyDescent="0.3">
      <c r="G2604" s="35"/>
      <c r="H2604" s="37"/>
    </row>
    <row r="2605" spans="7:8" x14ac:dyDescent="0.3">
      <c r="G2605" s="35"/>
      <c r="H2605" s="37"/>
    </row>
    <row r="2606" spans="7:8" x14ac:dyDescent="0.3">
      <c r="G2606" s="35"/>
      <c r="H2606" s="37"/>
    </row>
    <row r="2607" spans="7:8" x14ac:dyDescent="0.3">
      <c r="G2607" s="35"/>
      <c r="H2607" s="37"/>
    </row>
    <row r="2608" spans="7:8" x14ac:dyDescent="0.3">
      <c r="G2608" s="35"/>
      <c r="H2608" s="37"/>
    </row>
    <row r="2609" spans="7:8" x14ac:dyDescent="0.3">
      <c r="G2609" s="35"/>
      <c r="H2609" s="37"/>
    </row>
    <row r="2610" spans="7:8" x14ac:dyDescent="0.3">
      <c r="G2610" s="35"/>
      <c r="H2610" s="37"/>
    </row>
    <row r="2611" spans="7:8" x14ac:dyDescent="0.3">
      <c r="G2611" s="35"/>
      <c r="H2611" s="37"/>
    </row>
    <row r="2612" spans="7:8" x14ac:dyDescent="0.3">
      <c r="G2612" s="35"/>
      <c r="H2612" s="37"/>
    </row>
    <row r="2613" spans="7:8" x14ac:dyDescent="0.3">
      <c r="G2613" s="35"/>
      <c r="H2613" s="37"/>
    </row>
    <row r="2614" spans="7:8" x14ac:dyDescent="0.3">
      <c r="G2614" s="35"/>
      <c r="H2614" s="37"/>
    </row>
    <row r="2615" spans="7:8" x14ac:dyDescent="0.3">
      <c r="G2615" s="35"/>
      <c r="H2615" s="37"/>
    </row>
    <row r="2616" spans="7:8" x14ac:dyDescent="0.3">
      <c r="G2616" s="35"/>
      <c r="H2616" s="37"/>
    </row>
    <row r="2617" spans="7:8" x14ac:dyDescent="0.3">
      <c r="G2617" s="35"/>
      <c r="H2617" s="37"/>
    </row>
    <row r="2618" spans="7:8" x14ac:dyDescent="0.3">
      <c r="G2618" s="35"/>
      <c r="H2618" s="37"/>
    </row>
    <row r="2619" spans="7:8" x14ac:dyDescent="0.3">
      <c r="G2619" s="35"/>
      <c r="H2619" s="37"/>
    </row>
    <row r="2620" spans="7:8" x14ac:dyDescent="0.3">
      <c r="G2620" s="35"/>
      <c r="H2620" s="37"/>
    </row>
    <row r="2621" spans="7:8" x14ac:dyDescent="0.3">
      <c r="G2621" s="35"/>
      <c r="H2621" s="37"/>
    </row>
    <row r="2622" spans="7:8" x14ac:dyDescent="0.3">
      <c r="G2622" s="35"/>
      <c r="H2622" s="37"/>
    </row>
    <row r="2623" spans="7:8" x14ac:dyDescent="0.3">
      <c r="G2623" s="35"/>
      <c r="H2623" s="37"/>
    </row>
    <row r="2624" spans="7:8" x14ac:dyDescent="0.3">
      <c r="G2624" s="35"/>
      <c r="H2624" s="37"/>
    </row>
    <row r="2625" spans="7:8" x14ac:dyDescent="0.3">
      <c r="G2625" s="35"/>
      <c r="H2625" s="37"/>
    </row>
    <row r="2626" spans="7:8" x14ac:dyDescent="0.3">
      <c r="G2626" s="35"/>
      <c r="H2626" s="37"/>
    </row>
    <row r="2627" spans="7:8" x14ac:dyDescent="0.3">
      <c r="G2627" s="35"/>
      <c r="H2627" s="37"/>
    </row>
    <row r="2628" spans="7:8" x14ac:dyDescent="0.3">
      <c r="G2628" s="35"/>
      <c r="H2628" s="37"/>
    </row>
    <row r="2629" spans="7:8" x14ac:dyDescent="0.3">
      <c r="G2629" s="35"/>
      <c r="H2629" s="37"/>
    </row>
    <row r="2630" spans="7:8" x14ac:dyDescent="0.3">
      <c r="G2630" s="35"/>
      <c r="H2630" s="37"/>
    </row>
    <row r="2631" spans="7:8" x14ac:dyDescent="0.3">
      <c r="G2631" s="35"/>
      <c r="H2631" s="37"/>
    </row>
    <row r="2632" spans="7:8" x14ac:dyDescent="0.3">
      <c r="G2632" s="35"/>
      <c r="H2632" s="37"/>
    </row>
    <row r="2633" spans="7:8" x14ac:dyDescent="0.3">
      <c r="G2633" s="35"/>
      <c r="H2633" s="37"/>
    </row>
    <row r="2634" spans="7:8" x14ac:dyDescent="0.3">
      <c r="G2634" s="35"/>
      <c r="H2634" s="37"/>
    </row>
    <row r="2635" spans="7:8" x14ac:dyDescent="0.3">
      <c r="G2635" s="35"/>
      <c r="H2635" s="37"/>
    </row>
    <row r="2636" spans="7:8" x14ac:dyDescent="0.3">
      <c r="G2636" s="35"/>
      <c r="H2636" s="37"/>
    </row>
    <row r="2637" spans="7:8" x14ac:dyDescent="0.3">
      <c r="G2637" s="35"/>
      <c r="H2637" s="37"/>
    </row>
    <row r="2638" spans="7:8" x14ac:dyDescent="0.3">
      <c r="G2638" s="35"/>
      <c r="H2638" s="37"/>
    </row>
    <row r="2639" spans="7:8" x14ac:dyDescent="0.3">
      <c r="G2639" s="35"/>
      <c r="H2639" s="37"/>
    </row>
    <row r="2640" spans="7:8" x14ac:dyDescent="0.3">
      <c r="G2640" s="35"/>
      <c r="H2640" s="37"/>
    </row>
    <row r="2641" spans="7:8" x14ac:dyDescent="0.3">
      <c r="G2641" s="35"/>
      <c r="H2641" s="37"/>
    </row>
    <row r="2642" spans="7:8" x14ac:dyDescent="0.3">
      <c r="G2642" s="35"/>
      <c r="H2642" s="37"/>
    </row>
    <row r="2643" spans="7:8" x14ac:dyDescent="0.3">
      <c r="G2643" s="35"/>
      <c r="H2643" s="37"/>
    </row>
    <row r="2644" spans="7:8" x14ac:dyDescent="0.3">
      <c r="G2644" s="35"/>
      <c r="H2644" s="37"/>
    </row>
    <row r="2645" spans="7:8" x14ac:dyDescent="0.3">
      <c r="G2645" s="35"/>
      <c r="H2645" s="37"/>
    </row>
    <row r="2646" spans="7:8" x14ac:dyDescent="0.3">
      <c r="G2646" s="35"/>
      <c r="H2646" s="37"/>
    </row>
    <row r="2647" spans="7:8" x14ac:dyDescent="0.3">
      <c r="G2647" s="35"/>
      <c r="H2647" s="37"/>
    </row>
    <row r="2648" spans="7:8" x14ac:dyDescent="0.3">
      <c r="G2648" s="35"/>
      <c r="H2648" s="37"/>
    </row>
    <row r="2649" spans="7:8" x14ac:dyDescent="0.3">
      <c r="G2649" s="35"/>
      <c r="H2649" s="37"/>
    </row>
    <row r="2650" spans="7:8" x14ac:dyDescent="0.3">
      <c r="G2650" s="35"/>
      <c r="H2650" s="37"/>
    </row>
    <row r="2651" spans="7:8" x14ac:dyDescent="0.3">
      <c r="G2651" s="35"/>
      <c r="H2651" s="37"/>
    </row>
    <row r="2652" spans="7:8" x14ac:dyDescent="0.3">
      <c r="G2652" s="35"/>
      <c r="H2652" s="37"/>
    </row>
    <row r="2653" spans="7:8" x14ac:dyDescent="0.3">
      <c r="G2653" s="35"/>
      <c r="H2653" s="37"/>
    </row>
    <row r="2654" spans="7:8" x14ac:dyDescent="0.3">
      <c r="G2654" s="35"/>
      <c r="H2654" s="37"/>
    </row>
    <row r="2655" spans="7:8" x14ac:dyDescent="0.3">
      <c r="G2655" s="35"/>
      <c r="H2655" s="37"/>
    </row>
    <row r="2656" spans="7:8" x14ac:dyDescent="0.3">
      <c r="G2656" s="35"/>
      <c r="H2656" s="37"/>
    </row>
    <row r="2657" spans="7:8" x14ac:dyDescent="0.3">
      <c r="G2657" s="35"/>
      <c r="H2657" s="37"/>
    </row>
    <row r="2658" spans="7:8" x14ac:dyDescent="0.3">
      <c r="G2658" s="35"/>
      <c r="H2658" s="37"/>
    </row>
    <row r="2659" spans="7:8" x14ac:dyDescent="0.3">
      <c r="G2659" s="35"/>
      <c r="H2659" s="37"/>
    </row>
    <row r="2660" spans="7:8" x14ac:dyDescent="0.3">
      <c r="G2660" s="35"/>
      <c r="H2660" s="37"/>
    </row>
    <row r="2661" spans="7:8" x14ac:dyDescent="0.3">
      <c r="G2661" s="35"/>
      <c r="H2661" s="37"/>
    </row>
    <row r="2662" spans="7:8" x14ac:dyDescent="0.3">
      <c r="G2662" s="35"/>
      <c r="H2662" s="37"/>
    </row>
    <row r="2663" spans="7:8" x14ac:dyDescent="0.3">
      <c r="G2663" s="35"/>
      <c r="H2663" s="37"/>
    </row>
    <row r="2664" spans="7:8" x14ac:dyDescent="0.3">
      <c r="G2664" s="35"/>
      <c r="H2664" s="37"/>
    </row>
    <row r="2665" spans="7:8" x14ac:dyDescent="0.3">
      <c r="G2665" s="35"/>
      <c r="H2665" s="37"/>
    </row>
    <row r="2666" spans="7:8" x14ac:dyDescent="0.3">
      <c r="G2666" s="35"/>
      <c r="H2666" s="37"/>
    </row>
    <row r="2667" spans="7:8" x14ac:dyDescent="0.3">
      <c r="G2667" s="35"/>
      <c r="H2667" s="37"/>
    </row>
    <row r="2668" spans="7:8" x14ac:dyDescent="0.3">
      <c r="G2668" s="35"/>
      <c r="H2668" s="37"/>
    </row>
    <row r="2669" spans="7:8" x14ac:dyDescent="0.3">
      <c r="G2669" s="35"/>
      <c r="H2669" s="37"/>
    </row>
    <row r="2670" spans="7:8" x14ac:dyDescent="0.3">
      <c r="G2670" s="35"/>
      <c r="H2670" s="37"/>
    </row>
    <row r="2671" spans="7:8" x14ac:dyDescent="0.3">
      <c r="G2671" s="35"/>
      <c r="H2671" s="37"/>
    </row>
    <row r="2672" spans="7:8" x14ac:dyDescent="0.3">
      <c r="G2672" s="35"/>
      <c r="H2672" s="37"/>
    </row>
    <row r="2673" spans="7:8" x14ac:dyDescent="0.3">
      <c r="G2673" s="35"/>
      <c r="H2673" s="37"/>
    </row>
    <row r="2674" spans="7:8" x14ac:dyDescent="0.3">
      <c r="G2674" s="35"/>
      <c r="H2674" s="37"/>
    </row>
    <row r="2675" spans="7:8" x14ac:dyDescent="0.3">
      <c r="G2675" s="35"/>
      <c r="H2675" s="37"/>
    </row>
    <row r="2676" spans="7:8" x14ac:dyDescent="0.3">
      <c r="G2676" s="35"/>
      <c r="H2676" s="37"/>
    </row>
    <row r="2677" spans="7:8" x14ac:dyDescent="0.3">
      <c r="G2677" s="35"/>
      <c r="H2677" s="37"/>
    </row>
    <row r="2678" spans="7:8" x14ac:dyDescent="0.3">
      <c r="G2678" s="35"/>
      <c r="H2678" s="37"/>
    </row>
    <row r="2679" spans="7:8" x14ac:dyDescent="0.3">
      <c r="G2679" s="35"/>
      <c r="H2679" s="37"/>
    </row>
    <row r="2680" spans="7:8" x14ac:dyDescent="0.3">
      <c r="G2680" s="35"/>
      <c r="H2680" s="37"/>
    </row>
    <row r="2681" spans="7:8" x14ac:dyDescent="0.3">
      <c r="G2681" s="35"/>
      <c r="H2681" s="37"/>
    </row>
    <row r="2682" spans="7:8" x14ac:dyDescent="0.3">
      <c r="G2682" s="35"/>
      <c r="H2682" s="37"/>
    </row>
    <row r="2683" spans="7:8" x14ac:dyDescent="0.3">
      <c r="G2683" s="35"/>
      <c r="H2683" s="37"/>
    </row>
    <row r="2684" spans="7:8" x14ac:dyDescent="0.3">
      <c r="G2684" s="35"/>
      <c r="H2684" s="37"/>
    </row>
    <row r="2685" spans="7:8" x14ac:dyDescent="0.3">
      <c r="G2685" s="35"/>
      <c r="H2685" s="37"/>
    </row>
    <row r="2686" spans="7:8" x14ac:dyDescent="0.3">
      <c r="G2686" s="35"/>
      <c r="H2686" s="37"/>
    </row>
    <row r="2687" spans="7:8" x14ac:dyDescent="0.3">
      <c r="G2687" s="35"/>
      <c r="H2687" s="37"/>
    </row>
    <row r="2688" spans="7:8" x14ac:dyDescent="0.3">
      <c r="G2688" s="35"/>
      <c r="H2688" s="37"/>
    </row>
    <row r="2689" spans="7:8" x14ac:dyDescent="0.3">
      <c r="G2689" s="35"/>
      <c r="H2689" s="37"/>
    </row>
    <row r="2690" spans="7:8" x14ac:dyDescent="0.3">
      <c r="G2690" s="35"/>
      <c r="H2690" s="37"/>
    </row>
    <row r="2691" spans="7:8" x14ac:dyDescent="0.3">
      <c r="G2691" s="35"/>
      <c r="H2691" s="37"/>
    </row>
    <row r="2692" spans="7:8" x14ac:dyDescent="0.3">
      <c r="G2692" s="35"/>
      <c r="H2692" s="37"/>
    </row>
    <row r="2693" spans="7:8" x14ac:dyDescent="0.3">
      <c r="G2693" s="35"/>
      <c r="H2693" s="37"/>
    </row>
    <row r="2694" spans="7:8" x14ac:dyDescent="0.3">
      <c r="G2694" s="35"/>
      <c r="H2694" s="37"/>
    </row>
    <row r="2695" spans="7:8" x14ac:dyDescent="0.3">
      <c r="G2695" s="35"/>
      <c r="H2695" s="37"/>
    </row>
    <row r="2696" spans="7:8" x14ac:dyDescent="0.3">
      <c r="G2696" s="35"/>
      <c r="H2696" s="37"/>
    </row>
    <row r="2697" spans="7:8" x14ac:dyDescent="0.3">
      <c r="G2697" s="35"/>
      <c r="H2697" s="37"/>
    </row>
    <row r="2698" spans="7:8" x14ac:dyDescent="0.3">
      <c r="G2698" s="35"/>
      <c r="H2698" s="37"/>
    </row>
    <row r="2699" spans="7:8" x14ac:dyDescent="0.3">
      <c r="G2699" s="35"/>
      <c r="H2699" s="37"/>
    </row>
    <row r="2700" spans="7:8" x14ac:dyDescent="0.3">
      <c r="G2700" s="35"/>
      <c r="H2700" s="37"/>
    </row>
    <row r="2701" spans="7:8" x14ac:dyDescent="0.3">
      <c r="G2701" s="35"/>
      <c r="H2701" s="37"/>
    </row>
    <row r="2702" spans="7:8" x14ac:dyDescent="0.3">
      <c r="G2702" s="35"/>
      <c r="H2702" s="37"/>
    </row>
    <row r="2703" spans="7:8" x14ac:dyDescent="0.3">
      <c r="G2703" s="35"/>
      <c r="H2703" s="37"/>
    </row>
    <row r="2704" spans="7:8" x14ac:dyDescent="0.3">
      <c r="G2704" s="35"/>
      <c r="H2704" s="37"/>
    </row>
    <row r="2705" spans="7:8" x14ac:dyDescent="0.3">
      <c r="G2705" s="35"/>
      <c r="H2705" s="37"/>
    </row>
    <row r="2706" spans="7:8" x14ac:dyDescent="0.3">
      <c r="G2706" s="35"/>
      <c r="H2706" s="37"/>
    </row>
    <row r="2707" spans="7:8" x14ac:dyDescent="0.3">
      <c r="G2707" s="35"/>
      <c r="H2707" s="37"/>
    </row>
    <row r="2708" spans="7:8" x14ac:dyDescent="0.3">
      <c r="G2708" s="35"/>
      <c r="H2708" s="37"/>
    </row>
    <row r="2709" spans="7:8" x14ac:dyDescent="0.3">
      <c r="G2709" s="35"/>
      <c r="H2709" s="37"/>
    </row>
    <row r="2710" spans="7:8" x14ac:dyDescent="0.3">
      <c r="G2710" s="35"/>
      <c r="H2710" s="37"/>
    </row>
    <row r="2711" spans="7:8" x14ac:dyDescent="0.3">
      <c r="G2711" s="35"/>
      <c r="H2711" s="37"/>
    </row>
    <row r="2712" spans="7:8" x14ac:dyDescent="0.3">
      <c r="G2712" s="35"/>
      <c r="H2712" s="37"/>
    </row>
    <row r="2713" spans="7:8" x14ac:dyDescent="0.3">
      <c r="G2713" s="35"/>
      <c r="H2713" s="37"/>
    </row>
    <row r="2714" spans="7:8" x14ac:dyDescent="0.3">
      <c r="G2714" s="35"/>
      <c r="H2714" s="37"/>
    </row>
    <row r="2715" spans="7:8" x14ac:dyDescent="0.3">
      <c r="G2715" s="35"/>
      <c r="H2715" s="37"/>
    </row>
    <row r="2716" spans="7:8" x14ac:dyDescent="0.3">
      <c r="G2716" s="35"/>
      <c r="H2716" s="37"/>
    </row>
    <row r="2717" spans="7:8" x14ac:dyDescent="0.3">
      <c r="G2717" s="35"/>
      <c r="H2717" s="37"/>
    </row>
    <row r="2718" spans="7:8" x14ac:dyDescent="0.3">
      <c r="G2718" s="35"/>
      <c r="H2718" s="37"/>
    </row>
    <row r="2719" spans="7:8" x14ac:dyDescent="0.3">
      <c r="G2719" s="35"/>
      <c r="H2719" s="37"/>
    </row>
    <row r="2720" spans="7:8" x14ac:dyDescent="0.3">
      <c r="G2720" s="35"/>
      <c r="H2720" s="37"/>
    </row>
    <row r="2721" spans="7:8" x14ac:dyDescent="0.3">
      <c r="G2721" s="35"/>
      <c r="H2721" s="37"/>
    </row>
    <row r="2722" spans="7:8" x14ac:dyDescent="0.3">
      <c r="G2722" s="35"/>
      <c r="H2722" s="37"/>
    </row>
    <row r="2723" spans="7:8" x14ac:dyDescent="0.3">
      <c r="G2723" s="35"/>
      <c r="H2723" s="37"/>
    </row>
    <row r="2724" spans="7:8" x14ac:dyDescent="0.3">
      <c r="G2724" s="35"/>
      <c r="H2724" s="37"/>
    </row>
    <row r="2725" spans="7:8" x14ac:dyDescent="0.3">
      <c r="G2725" s="35"/>
      <c r="H2725" s="37"/>
    </row>
    <row r="2726" spans="7:8" x14ac:dyDescent="0.3">
      <c r="G2726" s="35"/>
      <c r="H2726" s="37"/>
    </row>
    <row r="2727" spans="7:8" x14ac:dyDescent="0.3">
      <c r="G2727" s="35"/>
      <c r="H2727" s="37"/>
    </row>
    <row r="2728" spans="7:8" x14ac:dyDescent="0.3">
      <c r="G2728" s="35"/>
      <c r="H2728" s="37"/>
    </row>
    <row r="2729" spans="7:8" x14ac:dyDescent="0.3">
      <c r="G2729" s="35"/>
      <c r="H2729" s="37"/>
    </row>
    <row r="2730" spans="7:8" x14ac:dyDescent="0.3">
      <c r="G2730" s="35"/>
      <c r="H2730" s="37"/>
    </row>
    <row r="2731" spans="7:8" x14ac:dyDescent="0.3">
      <c r="G2731" s="35"/>
      <c r="H2731" s="37"/>
    </row>
    <row r="2732" spans="7:8" x14ac:dyDescent="0.3">
      <c r="G2732" s="35"/>
      <c r="H2732" s="37"/>
    </row>
    <row r="2733" spans="7:8" x14ac:dyDescent="0.3">
      <c r="G2733" s="35"/>
      <c r="H2733" s="37"/>
    </row>
    <row r="2734" spans="7:8" x14ac:dyDescent="0.3">
      <c r="G2734" s="35"/>
      <c r="H2734" s="37"/>
    </row>
    <row r="2735" spans="7:8" x14ac:dyDescent="0.3">
      <c r="G2735" s="35"/>
      <c r="H2735" s="37"/>
    </row>
    <row r="2736" spans="7:8" x14ac:dyDescent="0.3">
      <c r="G2736" s="35"/>
      <c r="H2736" s="37"/>
    </row>
    <row r="2737" spans="7:8" x14ac:dyDescent="0.3">
      <c r="G2737" s="35"/>
      <c r="H2737" s="37"/>
    </row>
    <row r="2738" spans="7:8" x14ac:dyDescent="0.3">
      <c r="G2738" s="35"/>
      <c r="H2738" s="37"/>
    </row>
    <row r="2739" spans="7:8" x14ac:dyDescent="0.3">
      <c r="G2739" s="35"/>
      <c r="H2739" s="37"/>
    </row>
    <row r="2740" spans="7:8" x14ac:dyDescent="0.3">
      <c r="G2740" s="35"/>
      <c r="H2740" s="37"/>
    </row>
    <row r="2741" spans="7:8" x14ac:dyDescent="0.3">
      <c r="G2741" s="35"/>
      <c r="H2741" s="37"/>
    </row>
    <row r="2742" spans="7:8" x14ac:dyDescent="0.3">
      <c r="G2742" s="35"/>
      <c r="H2742" s="37"/>
    </row>
    <row r="2743" spans="7:8" x14ac:dyDescent="0.3">
      <c r="G2743" s="35"/>
      <c r="H2743" s="37"/>
    </row>
    <row r="2744" spans="7:8" x14ac:dyDescent="0.3">
      <c r="G2744" s="35"/>
      <c r="H2744" s="37"/>
    </row>
    <row r="2745" spans="7:8" x14ac:dyDescent="0.3">
      <c r="G2745" s="35"/>
      <c r="H2745" s="37"/>
    </row>
    <row r="2746" spans="7:8" x14ac:dyDescent="0.3">
      <c r="G2746" s="35"/>
      <c r="H2746" s="37"/>
    </row>
    <row r="2747" spans="7:8" x14ac:dyDescent="0.3">
      <c r="G2747" s="35"/>
      <c r="H2747" s="37"/>
    </row>
    <row r="2748" spans="7:8" x14ac:dyDescent="0.3">
      <c r="G2748" s="35"/>
      <c r="H2748" s="37"/>
    </row>
    <row r="2749" spans="7:8" x14ac:dyDescent="0.3">
      <c r="G2749" s="35"/>
      <c r="H2749" s="37"/>
    </row>
    <row r="2750" spans="7:8" x14ac:dyDescent="0.3">
      <c r="G2750" s="35"/>
      <c r="H2750" s="37"/>
    </row>
    <row r="2751" spans="7:8" x14ac:dyDescent="0.3">
      <c r="G2751" s="35"/>
      <c r="H2751" s="37"/>
    </row>
    <row r="2752" spans="7:8" x14ac:dyDescent="0.3">
      <c r="G2752" s="35"/>
      <c r="H2752" s="37"/>
    </row>
    <row r="2753" spans="7:8" x14ac:dyDescent="0.3">
      <c r="G2753" s="35"/>
      <c r="H2753" s="37"/>
    </row>
    <row r="2754" spans="7:8" x14ac:dyDescent="0.3">
      <c r="G2754" s="35"/>
      <c r="H2754" s="37"/>
    </row>
    <row r="2755" spans="7:8" x14ac:dyDescent="0.3">
      <c r="G2755" s="35"/>
      <c r="H2755" s="37"/>
    </row>
    <row r="2756" spans="7:8" x14ac:dyDescent="0.3">
      <c r="G2756" s="35"/>
      <c r="H2756" s="37"/>
    </row>
    <row r="2757" spans="7:8" x14ac:dyDescent="0.3">
      <c r="G2757" s="35"/>
      <c r="H2757" s="37"/>
    </row>
    <row r="2758" spans="7:8" x14ac:dyDescent="0.3">
      <c r="G2758" s="35"/>
      <c r="H2758" s="37"/>
    </row>
    <row r="2759" spans="7:8" x14ac:dyDescent="0.3">
      <c r="G2759" s="35"/>
      <c r="H2759" s="37"/>
    </row>
    <row r="2760" spans="7:8" x14ac:dyDescent="0.3">
      <c r="G2760" s="35"/>
      <c r="H2760" s="37"/>
    </row>
    <row r="2761" spans="7:8" x14ac:dyDescent="0.3">
      <c r="G2761" s="35"/>
      <c r="H2761" s="37"/>
    </row>
    <row r="2762" spans="7:8" x14ac:dyDescent="0.3">
      <c r="G2762" s="35"/>
      <c r="H2762" s="37"/>
    </row>
    <row r="2763" spans="7:8" x14ac:dyDescent="0.3">
      <c r="G2763" s="35"/>
      <c r="H2763" s="37"/>
    </row>
    <row r="2764" spans="7:8" x14ac:dyDescent="0.3">
      <c r="G2764" s="35"/>
      <c r="H2764" s="37"/>
    </row>
    <row r="2765" spans="7:8" x14ac:dyDescent="0.3">
      <c r="G2765" s="35"/>
      <c r="H2765" s="37"/>
    </row>
    <row r="2766" spans="7:8" x14ac:dyDescent="0.3">
      <c r="G2766" s="35"/>
      <c r="H2766" s="37"/>
    </row>
    <row r="2767" spans="7:8" x14ac:dyDescent="0.3">
      <c r="G2767" s="35"/>
      <c r="H2767" s="37"/>
    </row>
    <row r="2768" spans="7:8" x14ac:dyDescent="0.3">
      <c r="G2768" s="35"/>
      <c r="H2768" s="37"/>
    </row>
    <row r="2769" spans="7:8" x14ac:dyDescent="0.3">
      <c r="G2769" s="35"/>
      <c r="H2769" s="37"/>
    </row>
    <row r="2770" spans="7:8" x14ac:dyDescent="0.3">
      <c r="G2770" s="35"/>
      <c r="H2770" s="37"/>
    </row>
    <row r="2771" spans="7:8" x14ac:dyDescent="0.3">
      <c r="G2771" s="35"/>
      <c r="H2771" s="37"/>
    </row>
    <row r="2772" spans="7:8" x14ac:dyDescent="0.3">
      <c r="G2772" s="35"/>
      <c r="H2772" s="37"/>
    </row>
    <row r="2773" spans="7:8" x14ac:dyDescent="0.3">
      <c r="G2773" s="35"/>
      <c r="H2773" s="37"/>
    </row>
    <row r="2774" spans="7:8" x14ac:dyDescent="0.3">
      <c r="G2774" s="35"/>
      <c r="H2774" s="37"/>
    </row>
    <row r="2775" spans="7:8" x14ac:dyDescent="0.3">
      <c r="G2775" s="35"/>
      <c r="H2775" s="37"/>
    </row>
    <row r="2776" spans="7:8" x14ac:dyDescent="0.3">
      <c r="G2776" s="35"/>
      <c r="H2776" s="37"/>
    </row>
    <row r="2777" spans="7:8" x14ac:dyDescent="0.3">
      <c r="G2777" s="35"/>
      <c r="H2777" s="37"/>
    </row>
    <row r="2778" spans="7:8" x14ac:dyDescent="0.3">
      <c r="G2778" s="35"/>
      <c r="H2778" s="37"/>
    </row>
    <row r="2779" spans="7:8" x14ac:dyDescent="0.3">
      <c r="G2779" s="35"/>
      <c r="H2779" s="37"/>
    </row>
    <row r="2780" spans="7:8" x14ac:dyDescent="0.3">
      <c r="G2780" s="35"/>
      <c r="H2780" s="37"/>
    </row>
    <row r="2781" spans="7:8" x14ac:dyDescent="0.3">
      <c r="G2781" s="35"/>
      <c r="H2781" s="37"/>
    </row>
    <row r="2782" spans="7:8" x14ac:dyDescent="0.3">
      <c r="G2782" s="35"/>
      <c r="H2782" s="37"/>
    </row>
    <row r="2783" spans="7:8" x14ac:dyDescent="0.3">
      <c r="G2783" s="35"/>
      <c r="H2783" s="37"/>
    </row>
    <row r="2784" spans="7:8" x14ac:dyDescent="0.3">
      <c r="G2784" s="35"/>
      <c r="H2784" s="37"/>
    </row>
    <row r="2785" spans="7:8" x14ac:dyDescent="0.3">
      <c r="G2785" s="35"/>
      <c r="H2785" s="37"/>
    </row>
    <row r="2786" spans="7:8" x14ac:dyDescent="0.3">
      <c r="G2786" s="35"/>
      <c r="H2786" s="37"/>
    </row>
    <row r="2787" spans="7:8" x14ac:dyDescent="0.3">
      <c r="G2787" s="35"/>
      <c r="H2787" s="37"/>
    </row>
    <row r="2788" spans="7:8" x14ac:dyDescent="0.3">
      <c r="G2788" s="35"/>
      <c r="H2788" s="37"/>
    </row>
    <row r="2789" spans="7:8" x14ac:dyDescent="0.3">
      <c r="G2789" s="35"/>
      <c r="H2789" s="37"/>
    </row>
    <row r="2790" spans="7:8" x14ac:dyDescent="0.3">
      <c r="G2790" s="35"/>
      <c r="H2790" s="37"/>
    </row>
    <row r="2791" spans="7:8" x14ac:dyDescent="0.3">
      <c r="G2791" s="35"/>
      <c r="H2791" s="37"/>
    </row>
    <row r="2792" spans="7:8" x14ac:dyDescent="0.3">
      <c r="G2792" s="35"/>
      <c r="H2792" s="37"/>
    </row>
    <row r="2793" spans="7:8" x14ac:dyDescent="0.3">
      <c r="G2793" s="35"/>
      <c r="H2793" s="37"/>
    </row>
    <row r="2794" spans="7:8" x14ac:dyDescent="0.3">
      <c r="G2794" s="35"/>
      <c r="H2794" s="37"/>
    </row>
    <row r="2795" spans="7:8" x14ac:dyDescent="0.3">
      <c r="G2795" s="35"/>
      <c r="H2795" s="37"/>
    </row>
    <row r="2796" spans="7:8" x14ac:dyDescent="0.3">
      <c r="G2796" s="35"/>
      <c r="H2796" s="37"/>
    </row>
    <row r="2797" spans="7:8" x14ac:dyDescent="0.3">
      <c r="G2797" s="35"/>
      <c r="H2797" s="37"/>
    </row>
    <row r="2798" spans="7:8" x14ac:dyDescent="0.3">
      <c r="G2798" s="35"/>
      <c r="H2798" s="37"/>
    </row>
    <row r="2799" spans="7:8" x14ac:dyDescent="0.3">
      <c r="G2799" s="35"/>
      <c r="H2799" s="37"/>
    </row>
    <row r="2800" spans="7:8" x14ac:dyDescent="0.3">
      <c r="G2800" s="35"/>
      <c r="H2800" s="37"/>
    </row>
    <row r="2801" spans="7:8" x14ac:dyDescent="0.3">
      <c r="G2801" s="35"/>
      <c r="H2801" s="37"/>
    </row>
    <row r="2802" spans="7:8" x14ac:dyDescent="0.3">
      <c r="G2802" s="35"/>
      <c r="H2802" s="37"/>
    </row>
    <row r="2803" spans="7:8" x14ac:dyDescent="0.3">
      <c r="G2803" s="35"/>
      <c r="H2803" s="37"/>
    </row>
    <row r="2804" spans="7:8" x14ac:dyDescent="0.3">
      <c r="G2804" s="35"/>
      <c r="H2804" s="37"/>
    </row>
    <row r="2805" spans="7:8" x14ac:dyDescent="0.3">
      <c r="G2805" s="35"/>
      <c r="H2805" s="37"/>
    </row>
    <row r="2806" spans="7:8" x14ac:dyDescent="0.3">
      <c r="G2806" s="35"/>
      <c r="H2806" s="37"/>
    </row>
    <row r="2807" spans="7:8" x14ac:dyDescent="0.3">
      <c r="G2807" s="35"/>
      <c r="H2807" s="37"/>
    </row>
    <row r="2808" spans="7:8" x14ac:dyDescent="0.3">
      <c r="G2808" s="35"/>
      <c r="H2808" s="37"/>
    </row>
    <row r="2809" spans="7:8" x14ac:dyDescent="0.3">
      <c r="G2809" s="35"/>
      <c r="H2809" s="37"/>
    </row>
    <row r="2810" spans="7:8" x14ac:dyDescent="0.3">
      <c r="G2810" s="35"/>
      <c r="H2810" s="37"/>
    </row>
    <row r="2811" spans="7:8" x14ac:dyDescent="0.3">
      <c r="G2811" s="35"/>
      <c r="H2811" s="37"/>
    </row>
    <row r="2812" spans="7:8" x14ac:dyDescent="0.3">
      <c r="G2812" s="35"/>
      <c r="H2812" s="37"/>
    </row>
    <row r="2813" spans="7:8" x14ac:dyDescent="0.3">
      <c r="G2813" s="35"/>
      <c r="H2813" s="37"/>
    </row>
    <row r="2814" spans="7:8" x14ac:dyDescent="0.3">
      <c r="G2814" s="35"/>
      <c r="H2814" s="37"/>
    </row>
    <row r="2815" spans="7:8" x14ac:dyDescent="0.3">
      <c r="G2815" s="35"/>
      <c r="H2815" s="37"/>
    </row>
    <row r="2816" spans="7:8" x14ac:dyDescent="0.3">
      <c r="G2816" s="35"/>
      <c r="H2816" s="37"/>
    </row>
    <row r="2817" spans="7:8" x14ac:dyDescent="0.3">
      <c r="G2817" s="35"/>
      <c r="H2817" s="37"/>
    </row>
    <row r="2818" spans="7:8" x14ac:dyDescent="0.3">
      <c r="G2818" s="35"/>
      <c r="H2818" s="37"/>
    </row>
    <row r="2819" spans="7:8" x14ac:dyDescent="0.3">
      <c r="G2819" s="35"/>
      <c r="H2819" s="37"/>
    </row>
    <row r="2820" spans="7:8" x14ac:dyDescent="0.3">
      <c r="G2820" s="35"/>
      <c r="H2820" s="37"/>
    </row>
    <row r="2821" spans="7:8" x14ac:dyDescent="0.3">
      <c r="G2821" s="35"/>
      <c r="H2821" s="37"/>
    </row>
    <row r="2822" spans="7:8" x14ac:dyDescent="0.3">
      <c r="G2822" s="35"/>
      <c r="H2822" s="37"/>
    </row>
    <row r="2823" spans="7:8" x14ac:dyDescent="0.3">
      <c r="G2823" s="35"/>
      <c r="H2823" s="37"/>
    </row>
    <row r="2824" spans="7:8" x14ac:dyDescent="0.3">
      <c r="G2824" s="35"/>
      <c r="H2824" s="37"/>
    </row>
    <row r="2825" spans="7:8" x14ac:dyDescent="0.3">
      <c r="G2825" s="35"/>
      <c r="H2825" s="37"/>
    </row>
    <row r="2826" spans="7:8" x14ac:dyDescent="0.3">
      <c r="G2826" s="35"/>
      <c r="H2826" s="37"/>
    </row>
    <row r="2827" spans="7:8" x14ac:dyDescent="0.3">
      <c r="G2827" s="35"/>
      <c r="H2827" s="37"/>
    </row>
    <row r="2828" spans="7:8" x14ac:dyDescent="0.3">
      <c r="G2828" s="35"/>
      <c r="H2828" s="37"/>
    </row>
    <row r="2829" spans="7:8" x14ac:dyDescent="0.3">
      <c r="G2829" s="35"/>
      <c r="H2829" s="37"/>
    </row>
    <row r="2830" spans="7:8" x14ac:dyDescent="0.3">
      <c r="G2830" s="35"/>
      <c r="H2830" s="37"/>
    </row>
    <row r="2831" spans="7:8" x14ac:dyDescent="0.3">
      <c r="G2831" s="35"/>
      <c r="H2831" s="37"/>
    </row>
    <row r="2832" spans="7:8" x14ac:dyDescent="0.3">
      <c r="G2832" s="35"/>
      <c r="H2832" s="37"/>
    </row>
    <row r="2833" spans="7:8" x14ac:dyDescent="0.3">
      <c r="G2833" s="35"/>
      <c r="H2833" s="37"/>
    </row>
    <row r="2834" spans="7:8" x14ac:dyDescent="0.3">
      <c r="G2834" s="35"/>
      <c r="H2834" s="37"/>
    </row>
    <row r="2835" spans="7:8" x14ac:dyDescent="0.3">
      <c r="G2835" s="35"/>
      <c r="H2835" s="37"/>
    </row>
    <row r="2836" spans="7:8" x14ac:dyDescent="0.3">
      <c r="G2836" s="35"/>
      <c r="H2836" s="37"/>
    </row>
    <row r="2837" spans="7:8" x14ac:dyDescent="0.3">
      <c r="G2837" s="35"/>
      <c r="H2837" s="37"/>
    </row>
    <row r="2838" spans="7:8" x14ac:dyDescent="0.3">
      <c r="G2838" s="35"/>
      <c r="H2838" s="37"/>
    </row>
    <row r="2839" spans="7:8" x14ac:dyDescent="0.3">
      <c r="G2839" s="35"/>
      <c r="H2839" s="37"/>
    </row>
    <row r="2840" spans="7:8" x14ac:dyDescent="0.3">
      <c r="G2840" s="35"/>
      <c r="H2840" s="37"/>
    </row>
    <row r="2841" spans="7:8" x14ac:dyDescent="0.3">
      <c r="G2841" s="35"/>
      <c r="H2841" s="37"/>
    </row>
    <row r="2842" spans="7:8" x14ac:dyDescent="0.3">
      <c r="G2842" s="35"/>
      <c r="H2842" s="37"/>
    </row>
    <row r="2843" spans="7:8" x14ac:dyDescent="0.3">
      <c r="G2843" s="35"/>
      <c r="H2843" s="37"/>
    </row>
    <row r="2844" spans="7:8" x14ac:dyDescent="0.3">
      <c r="G2844" s="35"/>
      <c r="H2844" s="37"/>
    </row>
    <row r="2845" spans="7:8" x14ac:dyDescent="0.3">
      <c r="G2845" s="35"/>
      <c r="H2845" s="37"/>
    </row>
    <row r="2846" spans="7:8" x14ac:dyDescent="0.3">
      <c r="G2846" s="35"/>
      <c r="H2846" s="37"/>
    </row>
    <row r="2847" spans="7:8" x14ac:dyDescent="0.3">
      <c r="G2847" s="35"/>
      <c r="H2847" s="37"/>
    </row>
    <row r="2848" spans="7:8" x14ac:dyDescent="0.3">
      <c r="G2848" s="35"/>
      <c r="H2848" s="37"/>
    </row>
    <row r="2849" spans="7:8" x14ac:dyDescent="0.3">
      <c r="G2849" s="35"/>
      <c r="H2849" s="37"/>
    </row>
    <row r="2850" spans="7:8" x14ac:dyDescent="0.3">
      <c r="G2850" s="35"/>
      <c r="H2850" s="37"/>
    </row>
    <row r="2851" spans="7:8" x14ac:dyDescent="0.3">
      <c r="G2851" s="35"/>
      <c r="H2851" s="37"/>
    </row>
    <row r="2852" spans="7:8" x14ac:dyDescent="0.3">
      <c r="G2852" s="35"/>
      <c r="H2852" s="37"/>
    </row>
    <row r="2853" spans="7:8" x14ac:dyDescent="0.3">
      <c r="G2853" s="35"/>
      <c r="H2853" s="37"/>
    </row>
    <row r="2854" spans="7:8" x14ac:dyDescent="0.3">
      <c r="G2854" s="35"/>
      <c r="H2854" s="37"/>
    </row>
    <row r="2855" spans="7:8" x14ac:dyDescent="0.3">
      <c r="G2855" s="35"/>
      <c r="H2855" s="37"/>
    </row>
    <row r="2856" spans="7:8" x14ac:dyDescent="0.3">
      <c r="G2856" s="35"/>
      <c r="H2856" s="37"/>
    </row>
    <row r="2857" spans="7:8" x14ac:dyDescent="0.3">
      <c r="G2857" s="35"/>
      <c r="H2857" s="37"/>
    </row>
    <row r="2858" spans="7:8" x14ac:dyDescent="0.3">
      <c r="G2858" s="35"/>
      <c r="H2858" s="37"/>
    </row>
    <row r="2859" spans="7:8" x14ac:dyDescent="0.3">
      <c r="G2859" s="35"/>
      <c r="H2859" s="37"/>
    </row>
    <row r="2860" spans="7:8" x14ac:dyDescent="0.3">
      <c r="G2860" s="35"/>
      <c r="H2860" s="37"/>
    </row>
    <row r="2861" spans="7:8" x14ac:dyDescent="0.3">
      <c r="G2861" s="35"/>
      <c r="H2861" s="37"/>
    </row>
    <row r="2862" spans="7:8" x14ac:dyDescent="0.3">
      <c r="G2862" s="35"/>
      <c r="H2862" s="37"/>
    </row>
    <row r="2863" spans="7:8" x14ac:dyDescent="0.3">
      <c r="G2863" s="35"/>
      <c r="H2863" s="37"/>
    </row>
    <row r="2864" spans="7:8" x14ac:dyDescent="0.3">
      <c r="G2864" s="35"/>
      <c r="H2864" s="37"/>
    </row>
    <row r="2865" spans="7:8" x14ac:dyDescent="0.3">
      <c r="G2865" s="35"/>
      <c r="H2865" s="37"/>
    </row>
    <row r="2866" spans="7:8" x14ac:dyDescent="0.3">
      <c r="G2866" s="35"/>
      <c r="H2866" s="37"/>
    </row>
    <row r="2867" spans="7:8" x14ac:dyDescent="0.3">
      <c r="G2867" s="35"/>
      <c r="H2867" s="37"/>
    </row>
    <row r="2868" spans="7:8" x14ac:dyDescent="0.3">
      <c r="G2868" s="35"/>
      <c r="H2868" s="37"/>
    </row>
    <row r="2869" spans="7:8" x14ac:dyDescent="0.3">
      <c r="G2869" s="35"/>
      <c r="H2869" s="37"/>
    </row>
    <row r="2870" spans="7:8" x14ac:dyDescent="0.3">
      <c r="G2870" s="35"/>
      <c r="H2870" s="37"/>
    </row>
    <row r="2871" spans="7:8" x14ac:dyDescent="0.3">
      <c r="G2871" s="35"/>
      <c r="H2871" s="37"/>
    </row>
    <row r="2872" spans="7:8" x14ac:dyDescent="0.3">
      <c r="G2872" s="35"/>
      <c r="H2872" s="37"/>
    </row>
    <row r="2873" spans="7:8" x14ac:dyDescent="0.3">
      <c r="G2873" s="35"/>
      <c r="H2873" s="37"/>
    </row>
    <row r="2874" spans="7:8" x14ac:dyDescent="0.3">
      <c r="G2874" s="35"/>
      <c r="H2874" s="37"/>
    </row>
    <row r="2875" spans="7:8" x14ac:dyDescent="0.3">
      <c r="G2875" s="35"/>
      <c r="H2875" s="37"/>
    </row>
    <row r="2876" spans="7:8" x14ac:dyDescent="0.3">
      <c r="G2876" s="35"/>
      <c r="H2876" s="37"/>
    </row>
    <row r="2877" spans="7:8" x14ac:dyDescent="0.3">
      <c r="G2877" s="35"/>
      <c r="H2877" s="37"/>
    </row>
    <row r="2878" spans="7:8" x14ac:dyDescent="0.3">
      <c r="G2878" s="35"/>
      <c r="H2878" s="37"/>
    </row>
    <row r="2879" spans="7:8" x14ac:dyDescent="0.3">
      <c r="G2879" s="35"/>
      <c r="H2879" s="37"/>
    </row>
    <row r="2880" spans="7:8" x14ac:dyDescent="0.3">
      <c r="G2880" s="35"/>
      <c r="H2880" s="37"/>
    </row>
    <row r="2881" spans="7:8" x14ac:dyDescent="0.3">
      <c r="G2881" s="35"/>
      <c r="H2881" s="37"/>
    </row>
    <row r="2882" spans="7:8" x14ac:dyDescent="0.3">
      <c r="G2882" s="35"/>
      <c r="H2882" s="37"/>
    </row>
    <row r="2883" spans="7:8" x14ac:dyDescent="0.3">
      <c r="G2883" s="35"/>
      <c r="H2883" s="37"/>
    </row>
    <row r="2884" spans="7:8" x14ac:dyDescent="0.3">
      <c r="G2884" s="35"/>
      <c r="H2884" s="37"/>
    </row>
    <row r="2885" spans="7:8" x14ac:dyDescent="0.3">
      <c r="G2885" s="35"/>
      <c r="H2885" s="37"/>
    </row>
    <row r="2886" spans="7:8" x14ac:dyDescent="0.3">
      <c r="G2886" s="35"/>
      <c r="H2886" s="37"/>
    </row>
    <row r="2887" spans="7:8" x14ac:dyDescent="0.3">
      <c r="G2887" s="35"/>
      <c r="H2887" s="37"/>
    </row>
    <row r="2888" spans="7:8" x14ac:dyDescent="0.3">
      <c r="G2888" s="35"/>
      <c r="H2888" s="37"/>
    </row>
    <row r="2889" spans="7:8" x14ac:dyDescent="0.3">
      <c r="G2889" s="35"/>
      <c r="H2889" s="37"/>
    </row>
    <row r="2890" spans="7:8" x14ac:dyDescent="0.3">
      <c r="G2890" s="35"/>
      <c r="H2890" s="37"/>
    </row>
    <row r="2891" spans="7:8" x14ac:dyDescent="0.3">
      <c r="G2891" s="35"/>
      <c r="H2891" s="37"/>
    </row>
    <row r="2892" spans="7:8" x14ac:dyDescent="0.3">
      <c r="G2892" s="35"/>
      <c r="H2892" s="37"/>
    </row>
    <row r="2893" spans="7:8" x14ac:dyDescent="0.3">
      <c r="G2893" s="35"/>
      <c r="H2893" s="37"/>
    </row>
    <row r="2894" spans="7:8" x14ac:dyDescent="0.3">
      <c r="G2894" s="35"/>
      <c r="H2894" s="37"/>
    </row>
    <row r="2895" spans="7:8" x14ac:dyDescent="0.3">
      <c r="G2895" s="35"/>
      <c r="H2895" s="37"/>
    </row>
    <row r="2896" spans="7:8" x14ac:dyDescent="0.3">
      <c r="G2896" s="35"/>
      <c r="H2896" s="37"/>
    </row>
    <row r="2897" spans="7:8" x14ac:dyDescent="0.3">
      <c r="G2897" s="35"/>
      <c r="H2897" s="37"/>
    </row>
    <row r="2898" spans="7:8" x14ac:dyDescent="0.3">
      <c r="G2898" s="35"/>
      <c r="H2898" s="37"/>
    </row>
    <row r="2899" spans="7:8" x14ac:dyDescent="0.3">
      <c r="G2899" s="35"/>
      <c r="H2899" s="37"/>
    </row>
    <row r="2900" spans="7:8" x14ac:dyDescent="0.3">
      <c r="G2900" s="35"/>
      <c r="H2900" s="37"/>
    </row>
    <row r="2901" spans="7:8" x14ac:dyDescent="0.3">
      <c r="G2901" s="35"/>
      <c r="H2901" s="37"/>
    </row>
    <row r="2902" spans="7:8" x14ac:dyDescent="0.3">
      <c r="G2902" s="35"/>
      <c r="H2902" s="37"/>
    </row>
    <row r="2903" spans="7:8" x14ac:dyDescent="0.3">
      <c r="G2903" s="35"/>
      <c r="H2903" s="37"/>
    </row>
    <row r="2904" spans="7:8" x14ac:dyDescent="0.3">
      <c r="G2904" s="35"/>
      <c r="H2904" s="37"/>
    </row>
    <row r="2905" spans="7:8" x14ac:dyDescent="0.3">
      <c r="G2905" s="35"/>
      <c r="H2905" s="37"/>
    </row>
    <row r="2906" spans="7:8" x14ac:dyDescent="0.3">
      <c r="G2906" s="35"/>
      <c r="H2906" s="37"/>
    </row>
    <row r="2907" spans="7:8" x14ac:dyDescent="0.3">
      <c r="G2907" s="35"/>
      <c r="H2907" s="37"/>
    </row>
    <row r="2908" spans="7:8" x14ac:dyDescent="0.3">
      <c r="G2908" s="35"/>
      <c r="H2908" s="37"/>
    </row>
    <row r="2909" spans="7:8" x14ac:dyDescent="0.3">
      <c r="G2909" s="35"/>
      <c r="H2909" s="37"/>
    </row>
    <row r="2910" spans="7:8" x14ac:dyDescent="0.3">
      <c r="G2910" s="35"/>
      <c r="H2910" s="37"/>
    </row>
    <row r="2911" spans="7:8" x14ac:dyDescent="0.3">
      <c r="G2911" s="35"/>
      <c r="H2911" s="37"/>
    </row>
    <row r="2912" spans="7:8" x14ac:dyDescent="0.3">
      <c r="G2912" s="35"/>
      <c r="H2912" s="37"/>
    </row>
    <row r="2913" spans="7:8" x14ac:dyDescent="0.3">
      <c r="G2913" s="35"/>
      <c r="H2913" s="37"/>
    </row>
    <row r="2914" spans="7:8" x14ac:dyDescent="0.3">
      <c r="G2914" s="35"/>
      <c r="H2914" s="37"/>
    </row>
    <row r="2915" spans="7:8" x14ac:dyDescent="0.3">
      <c r="G2915" s="35"/>
      <c r="H2915" s="37"/>
    </row>
    <row r="2916" spans="7:8" x14ac:dyDescent="0.3">
      <c r="G2916" s="35"/>
      <c r="H2916" s="37"/>
    </row>
    <row r="2917" spans="7:8" x14ac:dyDescent="0.3">
      <c r="G2917" s="35"/>
      <c r="H2917" s="37"/>
    </row>
    <row r="2918" spans="7:8" x14ac:dyDescent="0.3">
      <c r="G2918" s="35"/>
      <c r="H2918" s="37"/>
    </row>
    <row r="2919" spans="7:8" x14ac:dyDescent="0.3">
      <c r="G2919" s="35"/>
      <c r="H2919" s="37"/>
    </row>
    <row r="2920" spans="7:8" x14ac:dyDescent="0.3">
      <c r="G2920" s="35"/>
      <c r="H2920" s="37"/>
    </row>
    <row r="2921" spans="7:8" x14ac:dyDescent="0.3">
      <c r="G2921" s="35"/>
      <c r="H2921" s="37"/>
    </row>
    <row r="2922" spans="7:8" x14ac:dyDescent="0.3">
      <c r="G2922" s="35"/>
      <c r="H2922" s="37"/>
    </row>
    <row r="2923" spans="7:8" x14ac:dyDescent="0.3">
      <c r="G2923" s="35"/>
      <c r="H2923" s="37"/>
    </row>
    <row r="2924" spans="7:8" x14ac:dyDescent="0.3">
      <c r="G2924" s="35"/>
      <c r="H2924" s="37"/>
    </row>
    <row r="2925" spans="7:8" x14ac:dyDescent="0.3">
      <c r="G2925" s="35"/>
      <c r="H2925" s="37"/>
    </row>
    <row r="2926" spans="7:8" x14ac:dyDescent="0.3">
      <c r="G2926" s="35"/>
      <c r="H2926" s="37"/>
    </row>
    <row r="2927" spans="7:8" x14ac:dyDescent="0.3">
      <c r="G2927" s="35"/>
      <c r="H2927" s="37"/>
    </row>
    <row r="2928" spans="7:8" x14ac:dyDescent="0.3">
      <c r="G2928" s="35"/>
      <c r="H2928" s="37"/>
    </row>
    <row r="2929" spans="7:8" x14ac:dyDescent="0.3">
      <c r="G2929" s="35"/>
      <c r="H2929" s="37"/>
    </row>
    <row r="2930" spans="7:8" x14ac:dyDescent="0.3">
      <c r="G2930" s="35"/>
      <c r="H2930" s="37"/>
    </row>
    <row r="2931" spans="7:8" x14ac:dyDescent="0.3">
      <c r="G2931" s="35"/>
      <c r="H2931" s="37"/>
    </row>
    <row r="2932" spans="7:8" x14ac:dyDescent="0.3">
      <c r="G2932" s="35"/>
      <c r="H2932" s="37"/>
    </row>
    <row r="2933" spans="7:8" x14ac:dyDescent="0.3">
      <c r="G2933" s="35"/>
      <c r="H2933" s="37"/>
    </row>
    <row r="2934" spans="7:8" x14ac:dyDescent="0.3">
      <c r="G2934" s="35"/>
      <c r="H2934" s="37"/>
    </row>
    <row r="2935" spans="7:8" x14ac:dyDescent="0.3">
      <c r="G2935" s="35"/>
      <c r="H2935" s="37"/>
    </row>
    <row r="2936" spans="7:8" x14ac:dyDescent="0.3">
      <c r="G2936" s="35"/>
      <c r="H2936" s="37"/>
    </row>
    <row r="2937" spans="7:8" x14ac:dyDescent="0.3">
      <c r="G2937" s="35"/>
      <c r="H2937" s="37"/>
    </row>
    <row r="2938" spans="7:8" x14ac:dyDescent="0.3">
      <c r="G2938" s="35"/>
      <c r="H2938" s="37"/>
    </row>
    <row r="2939" spans="7:8" x14ac:dyDescent="0.3">
      <c r="G2939" s="35"/>
      <c r="H2939" s="37"/>
    </row>
    <row r="2940" spans="7:8" x14ac:dyDescent="0.3">
      <c r="G2940" s="35"/>
      <c r="H2940" s="37"/>
    </row>
    <row r="2941" spans="7:8" x14ac:dyDescent="0.3">
      <c r="G2941" s="35"/>
      <c r="H2941" s="37"/>
    </row>
    <row r="2942" spans="7:8" x14ac:dyDescent="0.3">
      <c r="G2942" s="35"/>
      <c r="H2942" s="37"/>
    </row>
    <row r="2943" spans="7:8" x14ac:dyDescent="0.3">
      <c r="G2943" s="35"/>
      <c r="H2943" s="37"/>
    </row>
    <row r="2944" spans="7:8" x14ac:dyDescent="0.3">
      <c r="G2944" s="35"/>
      <c r="H2944" s="37"/>
    </row>
    <row r="2945" spans="7:8" x14ac:dyDescent="0.3">
      <c r="G2945" s="35"/>
      <c r="H2945" s="37"/>
    </row>
    <row r="2946" spans="7:8" x14ac:dyDescent="0.3">
      <c r="G2946" s="35"/>
      <c r="H2946" s="37"/>
    </row>
    <row r="2947" spans="7:8" x14ac:dyDescent="0.3">
      <c r="G2947" s="35"/>
      <c r="H2947" s="37"/>
    </row>
    <row r="2948" spans="7:8" x14ac:dyDescent="0.3">
      <c r="G2948" s="35"/>
      <c r="H2948" s="37"/>
    </row>
    <row r="2949" spans="7:8" x14ac:dyDescent="0.3">
      <c r="G2949" s="35"/>
      <c r="H2949" s="37"/>
    </row>
    <row r="2950" spans="7:8" x14ac:dyDescent="0.3">
      <c r="G2950" s="35"/>
      <c r="H2950" s="37"/>
    </row>
    <row r="2951" spans="7:8" x14ac:dyDescent="0.3">
      <c r="G2951" s="35"/>
      <c r="H2951" s="37"/>
    </row>
    <row r="2952" spans="7:8" x14ac:dyDescent="0.3">
      <c r="G2952" s="35"/>
      <c r="H2952" s="37"/>
    </row>
    <row r="2953" spans="7:8" x14ac:dyDescent="0.3">
      <c r="G2953" s="35"/>
      <c r="H2953" s="37"/>
    </row>
    <row r="2954" spans="7:8" x14ac:dyDescent="0.3">
      <c r="G2954" s="35"/>
      <c r="H2954" s="37"/>
    </row>
    <row r="2955" spans="7:8" x14ac:dyDescent="0.3">
      <c r="G2955" s="35"/>
      <c r="H2955" s="37"/>
    </row>
    <row r="2956" spans="7:8" x14ac:dyDescent="0.3">
      <c r="G2956" s="35"/>
      <c r="H2956" s="37"/>
    </row>
    <row r="2957" spans="7:8" x14ac:dyDescent="0.3">
      <c r="G2957" s="35"/>
      <c r="H2957" s="37"/>
    </row>
    <row r="2958" spans="7:8" x14ac:dyDescent="0.3">
      <c r="G2958" s="35"/>
      <c r="H2958" s="37"/>
    </row>
    <row r="2959" spans="7:8" x14ac:dyDescent="0.3">
      <c r="G2959" s="35"/>
      <c r="H2959" s="37"/>
    </row>
    <row r="2960" spans="7:8" x14ac:dyDescent="0.3">
      <c r="G2960" s="35"/>
      <c r="H2960" s="37"/>
    </row>
    <row r="2961" spans="7:8" x14ac:dyDescent="0.3">
      <c r="G2961" s="35"/>
      <c r="H2961" s="37"/>
    </row>
    <row r="2962" spans="7:8" x14ac:dyDescent="0.3">
      <c r="G2962" s="35"/>
      <c r="H2962" s="37"/>
    </row>
    <row r="2963" spans="7:8" x14ac:dyDescent="0.3">
      <c r="G2963" s="35"/>
      <c r="H2963" s="37"/>
    </row>
    <row r="2964" spans="7:8" x14ac:dyDescent="0.3">
      <c r="G2964" s="35"/>
      <c r="H2964" s="37"/>
    </row>
    <row r="2965" spans="7:8" x14ac:dyDescent="0.3">
      <c r="G2965" s="35"/>
      <c r="H2965" s="37"/>
    </row>
    <row r="2966" spans="7:8" x14ac:dyDescent="0.3">
      <c r="G2966" s="35"/>
      <c r="H2966" s="37"/>
    </row>
    <row r="2967" spans="7:8" x14ac:dyDescent="0.3">
      <c r="G2967" s="35"/>
      <c r="H2967" s="37"/>
    </row>
    <row r="2968" spans="7:8" x14ac:dyDescent="0.3">
      <c r="G2968" s="35"/>
      <c r="H2968" s="37"/>
    </row>
    <row r="2969" spans="7:8" x14ac:dyDescent="0.3">
      <c r="G2969" s="35"/>
      <c r="H2969" s="37"/>
    </row>
    <row r="2970" spans="7:8" x14ac:dyDescent="0.3">
      <c r="G2970" s="35"/>
      <c r="H2970" s="37"/>
    </row>
    <row r="2971" spans="7:8" x14ac:dyDescent="0.3">
      <c r="G2971" s="35"/>
      <c r="H2971" s="37"/>
    </row>
    <row r="2972" spans="7:8" x14ac:dyDescent="0.3">
      <c r="G2972" s="35"/>
      <c r="H2972" s="37"/>
    </row>
    <row r="2973" spans="7:8" x14ac:dyDescent="0.3">
      <c r="G2973" s="35"/>
      <c r="H2973" s="37"/>
    </row>
    <row r="2974" spans="7:8" x14ac:dyDescent="0.3">
      <c r="G2974" s="35"/>
      <c r="H2974" s="37"/>
    </row>
    <row r="2975" spans="7:8" x14ac:dyDescent="0.3">
      <c r="G2975" s="35"/>
      <c r="H2975" s="37"/>
    </row>
    <row r="2976" spans="7:8" x14ac:dyDescent="0.3">
      <c r="G2976" s="35"/>
      <c r="H2976" s="37"/>
    </row>
    <row r="2977" spans="7:8" x14ac:dyDescent="0.3">
      <c r="G2977" s="35"/>
      <c r="H2977" s="37"/>
    </row>
    <row r="2978" spans="7:8" x14ac:dyDescent="0.3">
      <c r="G2978" s="35"/>
      <c r="H2978" s="37"/>
    </row>
    <row r="2979" spans="7:8" x14ac:dyDescent="0.3">
      <c r="G2979" s="35"/>
      <c r="H2979" s="37"/>
    </row>
    <row r="2980" spans="7:8" x14ac:dyDescent="0.3">
      <c r="G2980" s="35"/>
      <c r="H2980" s="37"/>
    </row>
    <row r="2981" spans="7:8" x14ac:dyDescent="0.3">
      <c r="G2981" s="35"/>
      <c r="H2981" s="37"/>
    </row>
    <row r="2982" spans="7:8" x14ac:dyDescent="0.3">
      <c r="G2982" s="35"/>
      <c r="H2982" s="37"/>
    </row>
    <row r="2983" spans="7:8" x14ac:dyDescent="0.3">
      <c r="G2983" s="35"/>
      <c r="H2983" s="37"/>
    </row>
    <row r="2984" spans="7:8" x14ac:dyDescent="0.3">
      <c r="G2984" s="35"/>
      <c r="H2984" s="37"/>
    </row>
    <row r="2985" spans="7:8" x14ac:dyDescent="0.3">
      <c r="G2985" s="35"/>
      <c r="H2985" s="37"/>
    </row>
    <row r="2986" spans="7:8" x14ac:dyDescent="0.3">
      <c r="G2986" s="35"/>
      <c r="H2986" s="37"/>
    </row>
    <row r="2987" spans="7:8" x14ac:dyDescent="0.3">
      <c r="G2987" s="35"/>
      <c r="H2987" s="37"/>
    </row>
    <row r="2988" spans="7:8" x14ac:dyDescent="0.3">
      <c r="G2988" s="35"/>
      <c r="H2988" s="37"/>
    </row>
    <row r="2989" spans="7:8" x14ac:dyDescent="0.3">
      <c r="G2989" s="35"/>
      <c r="H2989" s="37"/>
    </row>
    <row r="2990" spans="7:8" x14ac:dyDescent="0.3">
      <c r="G2990" s="35"/>
      <c r="H2990" s="37"/>
    </row>
    <row r="2991" spans="7:8" x14ac:dyDescent="0.3">
      <c r="G2991" s="35"/>
      <c r="H2991" s="37"/>
    </row>
    <row r="2992" spans="7:8" x14ac:dyDescent="0.3">
      <c r="G2992" s="35"/>
      <c r="H2992" s="37"/>
    </row>
    <row r="2993" spans="7:8" x14ac:dyDescent="0.3">
      <c r="G2993" s="35"/>
      <c r="H2993" s="37"/>
    </row>
    <row r="2994" spans="7:8" x14ac:dyDescent="0.3">
      <c r="G2994" s="35"/>
      <c r="H2994" s="37"/>
    </row>
    <row r="2995" spans="7:8" x14ac:dyDescent="0.3">
      <c r="G2995" s="35"/>
      <c r="H2995" s="37"/>
    </row>
    <row r="2996" spans="7:8" x14ac:dyDescent="0.3">
      <c r="G2996" s="35"/>
      <c r="H2996" s="37"/>
    </row>
    <row r="2997" spans="7:8" x14ac:dyDescent="0.3">
      <c r="G2997" s="35"/>
      <c r="H2997" s="37"/>
    </row>
    <row r="2998" spans="7:8" x14ac:dyDescent="0.3">
      <c r="G2998" s="35"/>
      <c r="H2998" s="37"/>
    </row>
    <row r="2999" spans="7:8" x14ac:dyDescent="0.3">
      <c r="G2999" s="35"/>
      <c r="H2999" s="37"/>
    </row>
    <row r="3000" spans="7:8" x14ac:dyDescent="0.3">
      <c r="G3000" s="35"/>
      <c r="H3000" s="37"/>
    </row>
    <row r="3001" spans="7:8" x14ac:dyDescent="0.3">
      <c r="G3001" s="35"/>
      <c r="H3001" s="37"/>
    </row>
    <row r="3002" spans="7:8" x14ac:dyDescent="0.3">
      <c r="G3002" s="35"/>
      <c r="H3002" s="37"/>
    </row>
    <row r="3003" spans="7:8" x14ac:dyDescent="0.3">
      <c r="G3003" s="35"/>
      <c r="H3003" s="37"/>
    </row>
    <row r="3004" spans="7:8" x14ac:dyDescent="0.3">
      <c r="G3004" s="35"/>
      <c r="H3004" s="37"/>
    </row>
    <row r="3005" spans="7:8" x14ac:dyDescent="0.3">
      <c r="G3005" s="35"/>
      <c r="H3005" s="37"/>
    </row>
    <row r="3006" spans="7:8" x14ac:dyDescent="0.3">
      <c r="G3006" s="35"/>
      <c r="H3006" s="37"/>
    </row>
    <row r="3007" spans="7:8" x14ac:dyDescent="0.3">
      <c r="G3007" s="35"/>
      <c r="H3007" s="37"/>
    </row>
    <row r="3008" spans="7:8" x14ac:dyDescent="0.3">
      <c r="G3008" s="35"/>
      <c r="H3008" s="37"/>
    </row>
    <row r="3009" spans="7:8" x14ac:dyDescent="0.3">
      <c r="G3009" s="35"/>
      <c r="H3009" s="37"/>
    </row>
    <row r="3010" spans="7:8" x14ac:dyDescent="0.3">
      <c r="G3010" s="35"/>
      <c r="H3010" s="37"/>
    </row>
    <row r="3011" spans="7:8" x14ac:dyDescent="0.3">
      <c r="G3011" s="35"/>
      <c r="H3011" s="37"/>
    </row>
    <row r="3012" spans="7:8" x14ac:dyDescent="0.3">
      <c r="G3012" s="35"/>
      <c r="H3012" s="37"/>
    </row>
    <row r="3013" spans="7:8" x14ac:dyDescent="0.3">
      <c r="G3013" s="35"/>
      <c r="H3013" s="37"/>
    </row>
    <row r="3014" spans="7:8" x14ac:dyDescent="0.3">
      <c r="G3014" s="35"/>
      <c r="H3014" s="37"/>
    </row>
    <row r="3015" spans="7:8" x14ac:dyDescent="0.3">
      <c r="G3015" s="35"/>
      <c r="H3015" s="37"/>
    </row>
    <row r="3016" spans="7:8" x14ac:dyDescent="0.3">
      <c r="G3016" s="35"/>
      <c r="H3016" s="37"/>
    </row>
    <row r="3017" spans="7:8" x14ac:dyDescent="0.3">
      <c r="G3017" s="35"/>
      <c r="H3017" s="37"/>
    </row>
    <row r="3018" spans="7:8" x14ac:dyDescent="0.3">
      <c r="G3018" s="35"/>
      <c r="H3018" s="37"/>
    </row>
    <row r="3019" spans="7:8" x14ac:dyDescent="0.3">
      <c r="G3019" s="35"/>
      <c r="H3019" s="37"/>
    </row>
    <row r="3020" spans="7:8" x14ac:dyDescent="0.3">
      <c r="G3020" s="35"/>
      <c r="H3020" s="37"/>
    </row>
    <row r="3021" spans="7:8" x14ac:dyDescent="0.3">
      <c r="G3021" s="35"/>
      <c r="H3021" s="37"/>
    </row>
    <row r="3022" spans="7:8" x14ac:dyDescent="0.3">
      <c r="G3022" s="35"/>
      <c r="H3022" s="37"/>
    </row>
    <row r="3023" spans="7:8" x14ac:dyDescent="0.3">
      <c r="G3023" s="35"/>
      <c r="H3023" s="37"/>
    </row>
    <row r="3024" spans="7:8" x14ac:dyDescent="0.3">
      <c r="G3024" s="35"/>
      <c r="H3024" s="37"/>
    </row>
    <row r="3025" spans="7:8" x14ac:dyDescent="0.3">
      <c r="G3025" s="35"/>
      <c r="H3025" s="37"/>
    </row>
    <row r="3026" spans="7:8" x14ac:dyDescent="0.3">
      <c r="G3026" s="35"/>
      <c r="H3026" s="37"/>
    </row>
    <row r="3027" spans="7:8" x14ac:dyDescent="0.3">
      <c r="G3027" s="35"/>
      <c r="H3027" s="37"/>
    </row>
    <row r="3028" spans="7:8" x14ac:dyDescent="0.3">
      <c r="G3028" s="35"/>
      <c r="H3028" s="37"/>
    </row>
    <row r="3029" spans="7:8" x14ac:dyDescent="0.3">
      <c r="G3029" s="35"/>
      <c r="H3029" s="37"/>
    </row>
    <row r="3030" spans="7:8" x14ac:dyDescent="0.3">
      <c r="G3030" s="35"/>
      <c r="H3030" s="37"/>
    </row>
    <row r="3031" spans="7:8" x14ac:dyDescent="0.3">
      <c r="G3031" s="35"/>
      <c r="H3031" s="37"/>
    </row>
    <row r="3032" spans="7:8" x14ac:dyDescent="0.3">
      <c r="G3032" s="35"/>
      <c r="H3032" s="37"/>
    </row>
    <row r="3033" spans="7:8" x14ac:dyDescent="0.3">
      <c r="G3033" s="35"/>
      <c r="H3033" s="37"/>
    </row>
    <row r="3034" spans="7:8" x14ac:dyDescent="0.3">
      <c r="G3034" s="35"/>
      <c r="H3034" s="37"/>
    </row>
    <row r="3035" spans="7:8" x14ac:dyDescent="0.3">
      <c r="G3035" s="35"/>
      <c r="H3035" s="37"/>
    </row>
    <row r="3036" spans="7:8" x14ac:dyDescent="0.3">
      <c r="G3036" s="35"/>
      <c r="H3036" s="37"/>
    </row>
    <row r="3037" spans="7:8" x14ac:dyDescent="0.3">
      <c r="G3037" s="35"/>
      <c r="H3037" s="37"/>
    </row>
    <row r="3038" spans="7:8" x14ac:dyDescent="0.3">
      <c r="G3038" s="35"/>
      <c r="H3038" s="37"/>
    </row>
    <row r="3039" spans="7:8" x14ac:dyDescent="0.3">
      <c r="G3039" s="35"/>
      <c r="H3039" s="37"/>
    </row>
    <row r="3040" spans="7:8" x14ac:dyDescent="0.3">
      <c r="G3040" s="35"/>
      <c r="H3040" s="37"/>
    </row>
    <row r="3041" spans="7:8" x14ac:dyDescent="0.3">
      <c r="G3041" s="35"/>
      <c r="H3041" s="37"/>
    </row>
    <row r="3042" spans="7:8" x14ac:dyDescent="0.3">
      <c r="G3042" s="35"/>
      <c r="H3042" s="37"/>
    </row>
    <row r="3043" spans="7:8" x14ac:dyDescent="0.3">
      <c r="G3043" s="35"/>
      <c r="H3043" s="37"/>
    </row>
    <row r="3044" spans="7:8" x14ac:dyDescent="0.3">
      <c r="G3044" s="35"/>
      <c r="H3044" s="37"/>
    </row>
    <row r="3045" spans="7:8" x14ac:dyDescent="0.3">
      <c r="G3045" s="35"/>
      <c r="H3045" s="37"/>
    </row>
    <row r="3046" spans="7:8" x14ac:dyDescent="0.3">
      <c r="G3046" s="35"/>
      <c r="H3046" s="37"/>
    </row>
    <row r="3047" spans="7:8" x14ac:dyDescent="0.3">
      <c r="G3047" s="35"/>
      <c r="H3047" s="37"/>
    </row>
    <row r="3048" spans="7:8" x14ac:dyDescent="0.3">
      <c r="G3048" s="35"/>
      <c r="H3048" s="37"/>
    </row>
    <row r="3049" spans="7:8" x14ac:dyDescent="0.3">
      <c r="G3049" s="35"/>
      <c r="H3049" s="37"/>
    </row>
    <row r="3050" spans="7:8" x14ac:dyDescent="0.3">
      <c r="G3050" s="35"/>
      <c r="H3050" s="37"/>
    </row>
    <row r="3051" spans="7:8" x14ac:dyDescent="0.3">
      <c r="G3051" s="35"/>
      <c r="H3051" s="37"/>
    </row>
    <row r="3052" spans="7:8" x14ac:dyDescent="0.3">
      <c r="G3052" s="35"/>
      <c r="H3052" s="37"/>
    </row>
    <row r="3053" spans="7:8" x14ac:dyDescent="0.3">
      <c r="G3053" s="35"/>
      <c r="H3053" s="37"/>
    </row>
    <row r="3054" spans="7:8" x14ac:dyDescent="0.3">
      <c r="G3054" s="35"/>
      <c r="H3054" s="37"/>
    </row>
    <row r="3055" spans="7:8" x14ac:dyDescent="0.3">
      <c r="G3055" s="35"/>
      <c r="H3055" s="37"/>
    </row>
    <row r="3056" spans="7:8" x14ac:dyDescent="0.3">
      <c r="G3056" s="35"/>
      <c r="H3056" s="37"/>
    </row>
    <row r="3057" spans="7:8" x14ac:dyDescent="0.3">
      <c r="G3057" s="35"/>
      <c r="H3057" s="37"/>
    </row>
    <row r="3058" spans="7:8" x14ac:dyDescent="0.3">
      <c r="G3058" s="35"/>
      <c r="H3058" s="37"/>
    </row>
    <row r="3059" spans="7:8" x14ac:dyDescent="0.3">
      <c r="G3059" s="35"/>
      <c r="H3059" s="37"/>
    </row>
    <row r="3060" spans="7:8" x14ac:dyDescent="0.3">
      <c r="G3060" s="35"/>
      <c r="H3060" s="37"/>
    </row>
    <row r="3061" spans="7:8" x14ac:dyDescent="0.3">
      <c r="G3061" s="35"/>
      <c r="H3061" s="37"/>
    </row>
    <row r="3062" spans="7:8" x14ac:dyDescent="0.3">
      <c r="G3062" s="35"/>
      <c r="H3062" s="37"/>
    </row>
    <row r="3063" spans="7:8" x14ac:dyDescent="0.3">
      <c r="G3063" s="35"/>
      <c r="H3063" s="37"/>
    </row>
    <row r="3064" spans="7:8" x14ac:dyDescent="0.3">
      <c r="G3064" s="35"/>
      <c r="H3064" s="37"/>
    </row>
    <row r="3065" spans="7:8" x14ac:dyDescent="0.3">
      <c r="G3065" s="35"/>
      <c r="H3065" s="37"/>
    </row>
    <row r="3066" spans="7:8" x14ac:dyDescent="0.3">
      <c r="G3066" s="35"/>
      <c r="H3066" s="37"/>
    </row>
    <row r="3067" spans="7:8" x14ac:dyDescent="0.3">
      <c r="G3067" s="35"/>
      <c r="H3067" s="37"/>
    </row>
    <row r="3068" spans="7:8" x14ac:dyDescent="0.3">
      <c r="G3068" s="35"/>
      <c r="H3068" s="37"/>
    </row>
    <row r="3069" spans="7:8" x14ac:dyDescent="0.3">
      <c r="G3069" s="35"/>
      <c r="H3069" s="37"/>
    </row>
    <row r="3070" spans="7:8" x14ac:dyDescent="0.3">
      <c r="G3070" s="35"/>
      <c r="H3070" s="37"/>
    </row>
    <row r="3071" spans="7:8" x14ac:dyDescent="0.3">
      <c r="G3071" s="35"/>
      <c r="H3071" s="37"/>
    </row>
    <row r="3072" spans="7:8" x14ac:dyDescent="0.3">
      <c r="G3072" s="35"/>
      <c r="H3072" s="37"/>
    </row>
    <row r="3073" spans="7:8" x14ac:dyDescent="0.3">
      <c r="G3073" s="35"/>
      <c r="H3073" s="37"/>
    </row>
    <row r="3074" spans="7:8" x14ac:dyDescent="0.3">
      <c r="G3074" s="35"/>
      <c r="H3074" s="37"/>
    </row>
    <row r="3075" spans="7:8" x14ac:dyDescent="0.3">
      <c r="G3075" s="35"/>
      <c r="H3075" s="37"/>
    </row>
    <row r="3076" spans="7:8" x14ac:dyDescent="0.3">
      <c r="G3076" s="35"/>
      <c r="H3076" s="37"/>
    </row>
    <row r="3077" spans="7:8" x14ac:dyDescent="0.3">
      <c r="G3077" s="35"/>
      <c r="H3077" s="37"/>
    </row>
    <row r="3078" spans="7:8" x14ac:dyDescent="0.3">
      <c r="G3078" s="35"/>
      <c r="H3078" s="37"/>
    </row>
    <row r="3079" spans="7:8" x14ac:dyDescent="0.3">
      <c r="G3079" s="35"/>
      <c r="H3079" s="37"/>
    </row>
    <row r="3080" spans="7:8" x14ac:dyDescent="0.3">
      <c r="G3080" s="35"/>
      <c r="H3080" s="37"/>
    </row>
    <row r="3081" spans="7:8" x14ac:dyDescent="0.3">
      <c r="G3081" s="35"/>
      <c r="H3081" s="37"/>
    </row>
    <row r="3082" spans="7:8" x14ac:dyDescent="0.3">
      <c r="G3082" s="35"/>
      <c r="H3082" s="37"/>
    </row>
    <row r="3083" spans="7:8" x14ac:dyDescent="0.3">
      <c r="G3083" s="35"/>
      <c r="H3083" s="37"/>
    </row>
    <row r="3084" spans="7:8" x14ac:dyDescent="0.3">
      <c r="G3084" s="35"/>
      <c r="H3084" s="37"/>
    </row>
    <row r="3085" spans="7:8" x14ac:dyDescent="0.3">
      <c r="G3085" s="35"/>
      <c r="H3085" s="37"/>
    </row>
    <row r="3086" spans="7:8" x14ac:dyDescent="0.3">
      <c r="G3086" s="35"/>
      <c r="H3086" s="37"/>
    </row>
    <row r="3087" spans="7:8" x14ac:dyDescent="0.3">
      <c r="G3087" s="35"/>
      <c r="H3087" s="37"/>
    </row>
    <row r="3088" spans="7:8" x14ac:dyDescent="0.3">
      <c r="G3088" s="35"/>
      <c r="H3088" s="37"/>
    </row>
    <row r="3089" spans="7:8" x14ac:dyDescent="0.3">
      <c r="G3089" s="35"/>
      <c r="H3089" s="37"/>
    </row>
    <row r="3090" spans="7:8" x14ac:dyDescent="0.3">
      <c r="G3090" s="35"/>
      <c r="H3090" s="37"/>
    </row>
    <row r="3091" spans="7:8" x14ac:dyDescent="0.3">
      <c r="G3091" s="35"/>
      <c r="H3091" s="37"/>
    </row>
    <row r="3092" spans="7:8" x14ac:dyDescent="0.3">
      <c r="G3092" s="35"/>
      <c r="H3092" s="37"/>
    </row>
    <row r="3093" spans="7:8" x14ac:dyDescent="0.3">
      <c r="G3093" s="35"/>
      <c r="H3093" s="37"/>
    </row>
    <row r="3094" spans="7:8" x14ac:dyDescent="0.3">
      <c r="G3094" s="35"/>
      <c r="H3094" s="37"/>
    </row>
    <row r="3095" spans="7:8" x14ac:dyDescent="0.3">
      <c r="G3095" s="35"/>
      <c r="H3095" s="37"/>
    </row>
    <row r="3096" spans="7:8" x14ac:dyDescent="0.3">
      <c r="G3096" s="35"/>
      <c r="H3096" s="37"/>
    </row>
    <row r="3097" spans="7:8" x14ac:dyDescent="0.3">
      <c r="G3097" s="35"/>
      <c r="H3097" s="37"/>
    </row>
    <row r="3098" spans="7:8" x14ac:dyDescent="0.3">
      <c r="G3098" s="35"/>
      <c r="H3098" s="37"/>
    </row>
    <row r="3099" spans="7:8" x14ac:dyDescent="0.3">
      <c r="G3099" s="35"/>
      <c r="H3099" s="37"/>
    </row>
    <row r="3100" spans="7:8" x14ac:dyDescent="0.3">
      <c r="G3100" s="35"/>
      <c r="H3100" s="37"/>
    </row>
    <row r="3101" spans="7:8" x14ac:dyDescent="0.3">
      <c r="G3101" s="35"/>
      <c r="H3101" s="37"/>
    </row>
    <row r="3102" spans="7:8" x14ac:dyDescent="0.3">
      <c r="G3102" s="35"/>
      <c r="H3102" s="37"/>
    </row>
    <row r="3103" spans="7:8" x14ac:dyDescent="0.3">
      <c r="G3103" s="35"/>
      <c r="H3103" s="37"/>
    </row>
    <row r="3104" spans="7:8" x14ac:dyDescent="0.3">
      <c r="G3104" s="35"/>
      <c r="H3104" s="37"/>
    </row>
    <row r="3105" spans="7:8" x14ac:dyDescent="0.3">
      <c r="G3105" s="35"/>
      <c r="H3105" s="37"/>
    </row>
    <row r="3106" spans="7:8" x14ac:dyDescent="0.3">
      <c r="G3106" s="35"/>
      <c r="H3106" s="37"/>
    </row>
    <row r="3107" spans="7:8" x14ac:dyDescent="0.3">
      <c r="G3107" s="35"/>
      <c r="H3107" s="37"/>
    </row>
    <row r="3108" spans="7:8" x14ac:dyDescent="0.3">
      <c r="G3108" s="35"/>
      <c r="H3108" s="37"/>
    </row>
    <row r="3109" spans="7:8" x14ac:dyDescent="0.3">
      <c r="G3109" s="35"/>
      <c r="H3109" s="37"/>
    </row>
    <row r="3110" spans="7:8" x14ac:dyDescent="0.3">
      <c r="G3110" s="35"/>
      <c r="H3110" s="37"/>
    </row>
    <row r="3111" spans="7:8" x14ac:dyDescent="0.3">
      <c r="G3111" s="35"/>
      <c r="H3111" s="37"/>
    </row>
    <row r="3112" spans="7:8" x14ac:dyDescent="0.3">
      <c r="G3112" s="35"/>
      <c r="H3112" s="37"/>
    </row>
    <row r="3113" spans="7:8" x14ac:dyDescent="0.3">
      <c r="G3113" s="35"/>
      <c r="H3113" s="37"/>
    </row>
    <row r="3114" spans="7:8" x14ac:dyDescent="0.3">
      <c r="G3114" s="35"/>
      <c r="H3114" s="37"/>
    </row>
    <row r="3115" spans="7:8" x14ac:dyDescent="0.3">
      <c r="G3115" s="35"/>
      <c r="H3115" s="37"/>
    </row>
    <row r="3116" spans="7:8" x14ac:dyDescent="0.3">
      <c r="G3116" s="35"/>
      <c r="H3116" s="37"/>
    </row>
    <row r="3117" spans="7:8" x14ac:dyDescent="0.3">
      <c r="G3117" s="35"/>
      <c r="H3117" s="37"/>
    </row>
    <row r="3118" spans="7:8" x14ac:dyDescent="0.3">
      <c r="G3118" s="35"/>
      <c r="H3118" s="37"/>
    </row>
    <row r="3119" spans="7:8" x14ac:dyDescent="0.3">
      <c r="G3119" s="35"/>
      <c r="H3119" s="37"/>
    </row>
    <row r="3120" spans="7:8" x14ac:dyDescent="0.3">
      <c r="G3120" s="35"/>
      <c r="H3120" s="37"/>
    </row>
    <row r="3121" spans="7:8" x14ac:dyDescent="0.3">
      <c r="G3121" s="35"/>
      <c r="H3121" s="37"/>
    </row>
    <row r="3122" spans="7:8" x14ac:dyDescent="0.3">
      <c r="G3122" s="35"/>
      <c r="H3122" s="37"/>
    </row>
    <row r="3123" spans="7:8" x14ac:dyDescent="0.3">
      <c r="G3123" s="35"/>
      <c r="H3123" s="37"/>
    </row>
    <row r="3124" spans="7:8" x14ac:dyDescent="0.3">
      <c r="G3124" s="35"/>
      <c r="H3124" s="37"/>
    </row>
    <row r="3125" spans="7:8" x14ac:dyDescent="0.3">
      <c r="G3125" s="35"/>
      <c r="H3125" s="37"/>
    </row>
    <row r="3126" spans="7:8" x14ac:dyDescent="0.3">
      <c r="G3126" s="35"/>
      <c r="H3126" s="37"/>
    </row>
    <row r="3127" spans="7:8" x14ac:dyDescent="0.3">
      <c r="G3127" s="35"/>
      <c r="H3127" s="37"/>
    </row>
    <row r="3128" spans="7:8" x14ac:dyDescent="0.3">
      <c r="G3128" s="35"/>
      <c r="H3128" s="37"/>
    </row>
    <row r="3129" spans="7:8" x14ac:dyDescent="0.3">
      <c r="G3129" s="35"/>
      <c r="H3129" s="37"/>
    </row>
    <row r="3130" spans="7:8" x14ac:dyDescent="0.3">
      <c r="G3130" s="35"/>
      <c r="H3130" s="37"/>
    </row>
    <row r="3131" spans="7:8" x14ac:dyDescent="0.3">
      <c r="G3131" s="35"/>
      <c r="H3131" s="37"/>
    </row>
    <row r="3132" spans="7:8" x14ac:dyDescent="0.3">
      <c r="G3132" s="35"/>
      <c r="H3132" s="37"/>
    </row>
    <row r="3133" spans="7:8" x14ac:dyDescent="0.3">
      <c r="G3133" s="35"/>
      <c r="H3133" s="37"/>
    </row>
    <row r="3134" spans="7:8" x14ac:dyDescent="0.3">
      <c r="G3134" s="35"/>
      <c r="H3134" s="37"/>
    </row>
    <row r="3135" spans="7:8" x14ac:dyDescent="0.3">
      <c r="G3135" s="35"/>
      <c r="H3135" s="37"/>
    </row>
    <row r="3136" spans="7:8" x14ac:dyDescent="0.3">
      <c r="G3136" s="35"/>
      <c r="H3136" s="37"/>
    </row>
    <row r="3137" spans="7:8" x14ac:dyDescent="0.3">
      <c r="G3137" s="35"/>
      <c r="H3137" s="37"/>
    </row>
    <row r="3138" spans="7:8" x14ac:dyDescent="0.3">
      <c r="G3138" s="35"/>
      <c r="H3138" s="37"/>
    </row>
    <row r="3139" spans="7:8" x14ac:dyDescent="0.3">
      <c r="G3139" s="35"/>
      <c r="H3139" s="37"/>
    </row>
    <row r="3140" spans="7:8" x14ac:dyDescent="0.3">
      <c r="G3140" s="35"/>
      <c r="H3140" s="37"/>
    </row>
    <row r="3141" spans="7:8" x14ac:dyDescent="0.3">
      <c r="G3141" s="35"/>
      <c r="H3141" s="37"/>
    </row>
    <row r="3142" spans="7:8" x14ac:dyDescent="0.3">
      <c r="G3142" s="35"/>
      <c r="H3142" s="37"/>
    </row>
    <row r="3143" spans="7:8" x14ac:dyDescent="0.3">
      <c r="G3143" s="35"/>
      <c r="H3143" s="37"/>
    </row>
    <row r="3144" spans="7:8" x14ac:dyDescent="0.3">
      <c r="G3144" s="35"/>
      <c r="H3144" s="37"/>
    </row>
    <row r="3145" spans="7:8" x14ac:dyDescent="0.3">
      <c r="G3145" s="35"/>
      <c r="H3145" s="37"/>
    </row>
    <row r="3146" spans="7:8" x14ac:dyDescent="0.3">
      <c r="G3146" s="35"/>
      <c r="H3146" s="37"/>
    </row>
    <row r="3147" spans="7:8" x14ac:dyDescent="0.3">
      <c r="G3147" s="35"/>
      <c r="H3147" s="37"/>
    </row>
    <row r="3148" spans="7:8" x14ac:dyDescent="0.3">
      <c r="G3148" s="35"/>
      <c r="H3148" s="37"/>
    </row>
    <row r="3149" spans="7:8" x14ac:dyDescent="0.3">
      <c r="G3149" s="35"/>
      <c r="H3149" s="37"/>
    </row>
    <row r="3150" spans="7:8" x14ac:dyDescent="0.3">
      <c r="G3150" s="35"/>
      <c r="H3150" s="37"/>
    </row>
    <row r="3151" spans="7:8" x14ac:dyDescent="0.3">
      <c r="G3151" s="35"/>
      <c r="H3151" s="37"/>
    </row>
    <row r="3152" spans="7:8" x14ac:dyDescent="0.3">
      <c r="G3152" s="35"/>
      <c r="H3152" s="37"/>
    </row>
    <row r="3153" spans="7:8" x14ac:dyDescent="0.3">
      <c r="G3153" s="35"/>
      <c r="H3153" s="37"/>
    </row>
    <row r="3154" spans="7:8" x14ac:dyDescent="0.3">
      <c r="G3154" s="35"/>
      <c r="H3154" s="37"/>
    </row>
    <row r="3155" spans="7:8" x14ac:dyDescent="0.3">
      <c r="G3155" s="35"/>
      <c r="H3155" s="37"/>
    </row>
    <row r="3156" spans="7:8" x14ac:dyDescent="0.3">
      <c r="G3156" s="35"/>
      <c r="H3156" s="37"/>
    </row>
    <row r="3157" spans="7:8" x14ac:dyDescent="0.3">
      <c r="G3157" s="35"/>
      <c r="H3157" s="37"/>
    </row>
    <row r="3158" spans="7:8" x14ac:dyDescent="0.3">
      <c r="G3158" s="35"/>
      <c r="H3158" s="37"/>
    </row>
    <row r="3159" spans="7:8" x14ac:dyDescent="0.3">
      <c r="G3159" s="35"/>
      <c r="H3159" s="37"/>
    </row>
    <row r="3160" spans="7:8" x14ac:dyDescent="0.3">
      <c r="G3160" s="35"/>
      <c r="H3160" s="37"/>
    </row>
    <row r="3161" spans="7:8" x14ac:dyDescent="0.3">
      <c r="G3161" s="35"/>
      <c r="H3161" s="37"/>
    </row>
    <row r="3162" spans="7:8" x14ac:dyDescent="0.3">
      <c r="G3162" s="35"/>
      <c r="H3162" s="37"/>
    </row>
    <row r="3163" spans="7:8" x14ac:dyDescent="0.3">
      <c r="G3163" s="35"/>
      <c r="H3163" s="37"/>
    </row>
    <row r="3164" spans="7:8" x14ac:dyDescent="0.3">
      <c r="G3164" s="35"/>
      <c r="H3164" s="37"/>
    </row>
    <row r="3165" spans="7:8" x14ac:dyDescent="0.3">
      <c r="G3165" s="35"/>
      <c r="H3165" s="37"/>
    </row>
    <row r="3166" spans="7:8" x14ac:dyDescent="0.3">
      <c r="G3166" s="35"/>
      <c r="H3166" s="37"/>
    </row>
    <row r="3167" spans="7:8" x14ac:dyDescent="0.3">
      <c r="G3167" s="35"/>
      <c r="H3167" s="37"/>
    </row>
    <row r="3168" spans="7:8" x14ac:dyDescent="0.3">
      <c r="G3168" s="35"/>
      <c r="H3168" s="37"/>
    </row>
    <row r="3169" spans="7:8" x14ac:dyDescent="0.3">
      <c r="G3169" s="35"/>
      <c r="H3169" s="37"/>
    </row>
    <row r="3170" spans="7:8" x14ac:dyDescent="0.3">
      <c r="G3170" s="35"/>
      <c r="H3170" s="37"/>
    </row>
    <row r="3171" spans="7:8" x14ac:dyDescent="0.3">
      <c r="G3171" s="35"/>
      <c r="H3171" s="37"/>
    </row>
    <row r="3172" spans="7:8" x14ac:dyDescent="0.3">
      <c r="G3172" s="35"/>
      <c r="H3172" s="37"/>
    </row>
    <row r="3173" spans="7:8" x14ac:dyDescent="0.3">
      <c r="G3173" s="35"/>
      <c r="H3173" s="37"/>
    </row>
    <row r="3174" spans="7:8" x14ac:dyDescent="0.3">
      <c r="G3174" s="35"/>
      <c r="H3174" s="37"/>
    </row>
    <row r="3175" spans="7:8" x14ac:dyDescent="0.3">
      <c r="G3175" s="35"/>
      <c r="H3175" s="37"/>
    </row>
    <row r="3176" spans="7:8" x14ac:dyDescent="0.3">
      <c r="G3176" s="35"/>
      <c r="H3176" s="37"/>
    </row>
    <row r="3177" spans="7:8" x14ac:dyDescent="0.3">
      <c r="G3177" s="35"/>
      <c r="H3177" s="37"/>
    </row>
    <row r="3178" spans="7:8" x14ac:dyDescent="0.3">
      <c r="G3178" s="35"/>
      <c r="H3178" s="37"/>
    </row>
    <row r="3179" spans="7:8" x14ac:dyDescent="0.3">
      <c r="G3179" s="35"/>
      <c r="H3179" s="37"/>
    </row>
    <row r="3180" spans="7:8" x14ac:dyDescent="0.3">
      <c r="G3180" s="35"/>
      <c r="H3180" s="37"/>
    </row>
    <row r="3181" spans="7:8" x14ac:dyDescent="0.3">
      <c r="G3181" s="35"/>
      <c r="H3181" s="37"/>
    </row>
    <row r="3182" spans="7:8" x14ac:dyDescent="0.3">
      <c r="G3182" s="35"/>
      <c r="H3182" s="37"/>
    </row>
    <row r="3183" spans="7:8" x14ac:dyDescent="0.3">
      <c r="G3183" s="35"/>
      <c r="H3183" s="37"/>
    </row>
    <row r="3184" spans="7:8" x14ac:dyDescent="0.3">
      <c r="G3184" s="35"/>
      <c r="H3184" s="37"/>
    </row>
    <row r="3185" spans="7:8" x14ac:dyDescent="0.3">
      <c r="G3185" s="35"/>
      <c r="H3185" s="37"/>
    </row>
    <row r="3186" spans="7:8" x14ac:dyDescent="0.3">
      <c r="G3186" s="35"/>
      <c r="H3186" s="37"/>
    </row>
    <row r="3187" spans="7:8" x14ac:dyDescent="0.3">
      <c r="G3187" s="35"/>
      <c r="H3187" s="37"/>
    </row>
    <row r="3188" spans="7:8" x14ac:dyDescent="0.3">
      <c r="G3188" s="35"/>
      <c r="H3188" s="37"/>
    </row>
    <row r="3189" spans="7:8" x14ac:dyDescent="0.3">
      <c r="G3189" s="35"/>
      <c r="H3189" s="37"/>
    </row>
    <row r="3190" spans="7:8" x14ac:dyDescent="0.3">
      <c r="G3190" s="35"/>
      <c r="H3190" s="37"/>
    </row>
    <row r="3191" spans="7:8" x14ac:dyDescent="0.3">
      <c r="G3191" s="35"/>
      <c r="H3191" s="37"/>
    </row>
    <row r="3192" spans="7:8" x14ac:dyDescent="0.3">
      <c r="G3192" s="35"/>
      <c r="H3192" s="37"/>
    </row>
    <row r="3193" spans="7:8" x14ac:dyDescent="0.3">
      <c r="G3193" s="35"/>
      <c r="H3193" s="37"/>
    </row>
    <row r="3194" spans="7:8" x14ac:dyDescent="0.3">
      <c r="G3194" s="35"/>
      <c r="H3194" s="37"/>
    </row>
    <row r="3195" spans="7:8" x14ac:dyDescent="0.3">
      <c r="G3195" s="35"/>
      <c r="H3195" s="37"/>
    </row>
    <row r="3196" spans="7:8" x14ac:dyDescent="0.3">
      <c r="G3196" s="35"/>
      <c r="H3196" s="37"/>
    </row>
    <row r="3197" spans="7:8" x14ac:dyDescent="0.3">
      <c r="G3197" s="35"/>
      <c r="H3197" s="37"/>
    </row>
    <row r="3198" spans="7:8" x14ac:dyDescent="0.3">
      <c r="G3198" s="35"/>
      <c r="H3198" s="37"/>
    </row>
    <row r="3199" spans="7:8" x14ac:dyDescent="0.3">
      <c r="G3199" s="35"/>
      <c r="H3199" s="37"/>
    </row>
    <row r="3200" spans="7:8" x14ac:dyDescent="0.3">
      <c r="G3200" s="35"/>
      <c r="H3200" s="37"/>
    </row>
    <row r="3201" spans="7:8" x14ac:dyDescent="0.3">
      <c r="G3201" s="35"/>
      <c r="H3201" s="37"/>
    </row>
    <row r="3202" spans="7:8" x14ac:dyDescent="0.3">
      <c r="G3202" s="35"/>
      <c r="H3202" s="37"/>
    </row>
    <row r="3203" spans="7:8" x14ac:dyDescent="0.3">
      <c r="G3203" s="35"/>
      <c r="H3203" s="37"/>
    </row>
    <row r="3204" spans="7:8" x14ac:dyDescent="0.3">
      <c r="G3204" s="35"/>
      <c r="H3204" s="37"/>
    </row>
    <row r="3205" spans="7:8" x14ac:dyDescent="0.3">
      <c r="G3205" s="35"/>
      <c r="H3205" s="37"/>
    </row>
    <row r="3206" spans="7:8" x14ac:dyDescent="0.3">
      <c r="G3206" s="35"/>
      <c r="H3206" s="37"/>
    </row>
    <row r="3207" spans="7:8" x14ac:dyDescent="0.3">
      <c r="G3207" s="35"/>
      <c r="H3207" s="37"/>
    </row>
    <row r="3208" spans="7:8" x14ac:dyDescent="0.3">
      <c r="G3208" s="35"/>
      <c r="H3208" s="37"/>
    </row>
    <row r="3209" spans="7:8" x14ac:dyDescent="0.3">
      <c r="G3209" s="35"/>
      <c r="H3209" s="37"/>
    </row>
    <row r="3210" spans="7:8" x14ac:dyDescent="0.3">
      <c r="G3210" s="35"/>
      <c r="H3210" s="37"/>
    </row>
    <row r="3211" spans="7:8" x14ac:dyDescent="0.3">
      <c r="G3211" s="35"/>
      <c r="H3211" s="37"/>
    </row>
    <row r="3212" spans="7:8" x14ac:dyDescent="0.3">
      <c r="G3212" s="35"/>
      <c r="H3212" s="37"/>
    </row>
    <row r="3213" spans="7:8" x14ac:dyDescent="0.3">
      <c r="G3213" s="35"/>
      <c r="H3213" s="37"/>
    </row>
    <row r="3214" spans="7:8" x14ac:dyDescent="0.3">
      <c r="G3214" s="35"/>
      <c r="H3214" s="37"/>
    </row>
    <row r="3215" spans="7:8" x14ac:dyDescent="0.3">
      <c r="G3215" s="35"/>
      <c r="H3215" s="37"/>
    </row>
    <row r="3216" spans="7:8" x14ac:dyDescent="0.3">
      <c r="G3216" s="35"/>
      <c r="H3216" s="37"/>
    </row>
    <row r="3217" spans="7:8" x14ac:dyDescent="0.3">
      <c r="G3217" s="35"/>
      <c r="H3217" s="37"/>
    </row>
    <row r="3218" spans="7:8" x14ac:dyDescent="0.3">
      <c r="G3218" s="35"/>
      <c r="H3218" s="37"/>
    </row>
    <row r="3219" spans="7:8" x14ac:dyDescent="0.3">
      <c r="G3219" s="35"/>
      <c r="H3219" s="37"/>
    </row>
    <row r="3220" spans="7:8" x14ac:dyDescent="0.3">
      <c r="G3220" s="35"/>
      <c r="H3220" s="37"/>
    </row>
    <row r="3221" spans="7:8" x14ac:dyDescent="0.3">
      <c r="G3221" s="35"/>
      <c r="H3221" s="37"/>
    </row>
    <row r="3222" spans="7:8" x14ac:dyDescent="0.3">
      <c r="G3222" s="35"/>
      <c r="H3222" s="37"/>
    </row>
    <row r="3223" spans="7:8" x14ac:dyDescent="0.3">
      <c r="G3223" s="35"/>
      <c r="H3223" s="37"/>
    </row>
    <row r="3224" spans="7:8" x14ac:dyDescent="0.3">
      <c r="G3224" s="35"/>
      <c r="H3224" s="37"/>
    </row>
    <row r="3225" spans="7:8" x14ac:dyDescent="0.3">
      <c r="G3225" s="35"/>
      <c r="H3225" s="37"/>
    </row>
    <row r="3226" spans="7:8" x14ac:dyDescent="0.3">
      <c r="G3226" s="35"/>
      <c r="H3226" s="37"/>
    </row>
    <row r="3227" spans="7:8" x14ac:dyDescent="0.3">
      <c r="G3227" s="35"/>
      <c r="H3227" s="37"/>
    </row>
    <row r="3228" spans="7:8" x14ac:dyDescent="0.3">
      <c r="G3228" s="35"/>
      <c r="H3228" s="37"/>
    </row>
    <row r="3229" spans="7:8" x14ac:dyDescent="0.3">
      <c r="G3229" s="35"/>
      <c r="H3229" s="37"/>
    </row>
    <row r="3230" spans="7:8" x14ac:dyDescent="0.3">
      <c r="G3230" s="35"/>
      <c r="H3230" s="37"/>
    </row>
    <row r="3231" spans="7:8" x14ac:dyDescent="0.3">
      <c r="G3231" s="35"/>
      <c r="H3231" s="37"/>
    </row>
    <row r="3232" spans="7:8" x14ac:dyDescent="0.3">
      <c r="G3232" s="35"/>
      <c r="H3232" s="37"/>
    </row>
    <row r="3233" spans="7:8" x14ac:dyDescent="0.3">
      <c r="G3233" s="35"/>
      <c r="H3233" s="37"/>
    </row>
    <row r="3234" spans="7:8" x14ac:dyDescent="0.3">
      <c r="G3234" s="35"/>
      <c r="H3234" s="37"/>
    </row>
    <row r="3235" spans="7:8" x14ac:dyDescent="0.3">
      <c r="G3235" s="35"/>
      <c r="H3235" s="37"/>
    </row>
    <row r="3236" spans="7:8" x14ac:dyDescent="0.3">
      <c r="G3236" s="35"/>
      <c r="H3236" s="37"/>
    </row>
    <row r="3237" spans="7:8" x14ac:dyDescent="0.3">
      <c r="G3237" s="35"/>
      <c r="H3237" s="37"/>
    </row>
    <row r="3238" spans="7:8" x14ac:dyDescent="0.3">
      <c r="G3238" s="35"/>
      <c r="H3238" s="37"/>
    </row>
    <row r="3239" spans="7:8" x14ac:dyDescent="0.3">
      <c r="G3239" s="35"/>
      <c r="H3239" s="37"/>
    </row>
    <row r="3240" spans="7:8" x14ac:dyDescent="0.3">
      <c r="G3240" s="35"/>
      <c r="H3240" s="37"/>
    </row>
    <row r="3241" spans="7:8" x14ac:dyDescent="0.3">
      <c r="G3241" s="35"/>
      <c r="H3241" s="37"/>
    </row>
    <row r="3242" spans="7:8" x14ac:dyDescent="0.3">
      <c r="G3242" s="35"/>
      <c r="H3242" s="37"/>
    </row>
    <row r="3243" spans="7:8" x14ac:dyDescent="0.3">
      <c r="G3243" s="35"/>
      <c r="H3243" s="37"/>
    </row>
    <row r="3244" spans="7:8" x14ac:dyDescent="0.3">
      <c r="G3244" s="35"/>
      <c r="H3244" s="37"/>
    </row>
    <row r="3245" spans="7:8" x14ac:dyDescent="0.3">
      <c r="G3245" s="35"/>
      <c r="H3245" s="37"/>
    </row>
    <row r="3246" spans="7:8" x14ac:dyDescent="0.3">
      <c r="G3246" s="35"/>
      <c r="H3246" s="37"/>
    </row>
    <row r="3247" spans="7:8" x14ac:dyDescent="0.3">
      <c r="G3247" s="35"/>
      <c r="H3247" s="37"/>
    </row>
    <row r="3248" spans="7:8" x14ac:dyDescent="0.3">
      <c r="G3248" s="35"/>
      <c r="H3248" s="37"/>
    </row>
    <row r="3249" spans="7:8" x14ac:dyDescent="0.3">
      <c r="G3249" s="35"/>
      <c r="H3249" s="37"/>
    </row>
    <row r="3250" spans="7:8" x14ac:dyDescent="0.3">
      <c r="G3250" s="35"/>
      <c r="H3250" s="37"/>
    </row>
    <row r="3251" spans="7:8" x14ac:dyDescent="0.3">
      <c r="G3251" s="35"/>
      <c r="H3251" s="37"/>
    </row>
    <row r="3252" spans="7:8" x14ac:dyDescent="0.3">
      <c r="G3252" s="35"/>
      <c r="H3252" s="37"/>
    </row>
    <row r="3253" spans="7:8" x14ac:dyDescent="0.3">
      <c r="G3253" s="35"/>
      <c r="H3253" s="37"/>
    </row>
    <row r="3254" spans="7:8" x14ac:dyDescent="0.3">
      <c r="G3254" s="35"/>
      <c r="H3254" s="37"/>
    </row>
    <row r="3255" spans="7:8" x14ac:dyDescent="0.3">
      <c r="G3255" s="35"/>
      <c r="H3255" s="37"/>
    </row>
    <row r="3256" spans="7:8" x14ac:dyDescent="0.3">
      <c r="G3256" s="35"/>
      <c r="H3256" s="37"/>
    </row>
    <row r="3257" spans="7:8" x14ac:dyDescent="0.3">
      <c r="G3257" s="35"/>
      <c r="H3257" s="37"/>
    </row>
    <row r="3258" spans="7:8" x14ac:dyDescent="0.3">
      <c r="G3258" s="35"/>
      <c r="H3258" s="37"/>
    </row>
    <row r="3259" spans="7:8" x14ac:dyDescent="0.3">
      <c r="G3259" s="35"/>
      <c r="H3259" s="37"/>
    </row>
    <row r="3260" spans="7:8" x14ac:dyDescent="0.3">
      <c r="G3260" s="35"/>
      <c r="H3260" s="37"/>
    </row>
    <row r="3261" spans="7:8" x14ac:dyDescent="0.3">
      <c r="G3261" s="35"/>
      <c r="H3261" s="37"/>
    </row>
    <row r="3262" spans="7:8" x14ac:dyDescent="0.3">
      <c r="G3262" s="35"/>
      <c r="H3262" s="37"/>
    </row>
    <row r="3263" spans="7:8" x14ac:dyDescent="0.3">
      <c r="G3263" s="35"/>
      <c r="H3263" s="37"/>
    </row>
    <row r="3264" spans="7:8" x14ac:dyDescent="0.3">
      <c r="G3264" s="35"/>
      <c r="H3264" s="37"/>
    </row>
    <row r="3265" spans="7:8" x14ac:dyDescent="0.3">
      <c r="G3265" s="35"/>
      <c r="H3265" s="37"/>
    </row>
    <row r="3266" spans="7:8" x14ac:dyDescent="0.3">
      <c r="G3266" s="35"/>
      <c r="H3266" s="37"/>
    </row>
    <row r="3267" spans="7:8" x14ac:dyDescent="0.3">
      <c r="G3267" s="35"/>
      <c r="H3267" s="37"/>
    </row>
    <row r="3268" spans="7:8" x14ac:dyDescent="0.3">
      <c r="G3268" s="35"/>
      <c r="H3268" s="37"/>
    </row>
    <row r="3269" spans="7:8" x14ac:dyDescent="0.3">
      <c r="G3269" s="35"/>
      <c r="H3269" s="37"/>
    </row>
    <row r="3270" spans="7:8" x14ac:dyDescent="0.3">
      <c r="G3270" s="35"/>
      <c r="H3270" s="37"/>
    </row>
    <row r="3271" spans="7:8" x14ac:dyDescent="0.3">
      <c r="G3271" s="35"/>
      <c r="H3271" s="37"/>
    </row>
    <row r="3272" spans="7:8" x14ac:dyDescent="0.3">
      <c r="G3272" s="35"/>
      <c r="H3272" s="37"/>
    </row>
    <row r="3273" spans="7:8" x14ac:dyDescent="0.3">
      <c r="G3273" s="35"/>
      <c r="H3273" s="37"/>
    </row>
    <row r="3274" spans="7:8" x14ac:dyDescent="0.3">
      <c r="G3274" s="35"/>
      <c r="H3274" s="37"/>
    </row>
    <row r="3275" spans="7:8" x14ac:dyDescent="0.3">
      <c r="G3275" s="35"/>
      <c r="H3275" s="37"/>
    </row>
    <row r="3276" spans="7:8" x14ac:dyDescent="0.3">
      <c r="G3276" s="35"/>
      <c r="H3276" s="37"/>
    </row>
    <row r="3277" spans="7:8" x14ac:dyDescent="0.3">
      <c r="G3277" s="35"/>
      <c r="H3277" s="37"/>
    </row>
    <row r="3278" spans="7:8" x14ac:dyDescent="0.3">
      <c r="G3278" s="35"/>
      <c r="H3278" s="37"/>
    </row>
    <row r="3279" spans="7:8" x14ac:dyDescent="0.3">
      <c r="G3279" s="35"/>
      <c r="H3279" s="37"/>
    </row>
    <row r="3280" spans="7:8" x14ac:dyDescent="0.3">
      <c r="G3280" s="35"/>
      <c r="H3280" s="37"/>
    </row>
    <row r="3281" spans="7:8" x14ac:dyDescent="0.3">
      <c r="G3281" s="35"/>
      <c r="H3281" s="37"/>
    </row>
    <row r="3282" spans="7:8" x14ac:dyDescent="0.3">
      <c r="G3282" s="35"/>
      <c r="H3282" s="37"/>
    </row>
    <row r="3283" spans="7:8" x14ac:dyDescent="0.3">
      <c r="G3283" s="35"/>
      <c r="H3283" s="37"/>
    </row>
    <row r="3284" spans="7:8" x14ac:dyDescent="0.3">
      <c r="G3284" s="35"/>
      <c r="H3284" s="37"/>
    </row>
    <row r="3285" spans="7:8" x14ac:dyDescent="0.3">
      <c r="G3285" s="35"/>
      <c r="H3285" s="37"/>
    </row>
    <row r="3286" spans="7:8" x14ac:dyDescent="0.3">
      <c r="G3286" s="35"/>
      <c r="H3286" s="37"/>
    </row>
    <row r="3287" spans="7:8" x14ac:dyDescent="0.3">
      <c r="G3287" s="35"/>
      <c r="H3287" s="37"/>
    </row>
    <row r="3288" spans="7:8" x14ac:dyDescent="0.3">
      <c r="G3288" s="35"/>
      <c r="H3288" s="37"/>
    </row>
    <row r="3289" spans="7:8" x14ac:dyDescent="0.3">
      <c r="G3289" s="35"/>
      <c r="H3289" s="37"/>
    </row>
    <row r="3290" spans="7:8" x14ac:dyDescent="0.3">
      <c r="G3290" s="35"/>
      <c r="H3290" s="37"/>
    </row>
    <row r="3291" spans="7:8" x14ac:dyDescent="0.3">
      <c r="G3291" s="35"/>
      <c r="H3291" s="37"/>
    </row>
    <row r="3292" spans="7:8" x14ac:dyDescent="0.3">
      <c r="G3292" s="35"/>
      <c r="H3292" s="37"/>
    </row>
    <row r="3293" spans="7:8" x14ac:dyDescent="0.3">
      <c r="G3293" s="35"/>
      <c r="H3293" s="37"/>
    </row>
    <row r="3294" spans="7:8" x14ac:dyDescent="0.3">
      <c r="G3294" s="35"/>
      <c r="H3294" s="37"/>
    </row>
    <row r="3295" spans="7:8" x14ac:dyDescent="0.3">
      <c r="G3295" s="35"/>
      <c r="H3295" s="37"/>
    </row>
    <row r="3296" spans="7:8" x14ac:dyDescent="0.3">
      <c r="G3296" s="35"/>
      <c r="H3296" s="37"/>
    </row>
    <row r="3297" spans="7:8" x14ac:dyDescent="0.3">
      <c r="G3297" s="35"/>
      <c r="H3297" s="37"/>
    </row>
    <row r="3298" spans="7:8" x14ac:dyDescent="0.3">
      <c r="G3298" s="35"/>
      <c r="H3298" s="37"/>
    </row>
    <row r="3299" spans="7:8" x14ac:dyDescent="0.3">
      <c r="G3299" s="35"/>
      <c r="H3299" s="37"/>
    </row>
    <row r="3300" spans="7:8" x14ac:dyDescent="0.3">
      <c r="G3300" s="35"/>
      <c r="H3300" s="37"/>
    </row>
    <row r="3301" spans="7:8" x14ac:dyDescent="0.3">
      <c r="G3301" s="35"/>
      <c r="H3301" s="37"/>
    </row>
    <row r="3302" spans="7:8" x14ac:dyDescent="0.3">
      <c r="G3302" s="35"/>
      <c r="H3302" s="37"/>
    </row>
    <row r="3303" spans="7:8" x14ac:dyDescent="0.3">
      <c r="G3303" s="35"/>
      <c r="H3303" s="37"/>
    </row>
    <row r="3304" spans="7:8" x14ac:dyDescent="0.3">
      <c r="G3304" s="35"/>
      <c r="H3304" s="37"/>
    </row>
    <row r="3305" spans="7:8" x14ac:dyDescent="0.3">
      <c r="G3305" s="35"/>
      <c r="H3305" s="37"/>
    </row>
    <row r="3306" spans="7:8" x14ac:dyDescent="0.3">
      <c r="G3306" s="35"/>
      <c r="H3306" s="37"/>
    </row>
    <row r="3307" spans="7:8" x14ac:dyDescent="0.3">
      <c r="G3307" s="35"/>
      <c r="H3307" s="37"/>
    </row>
    <row r="3308" spans="7:8" x14ac:dyDescent="0.3">
      <c r="G3308" s="35"/>
      <c r="H3308" s="37"/>
    </row>
    <row r="3309" spans="7:8" x14ac:dyDescent="0.3">
      <c r="G3309" s="35"/>
      <c r="H3309" s="37"/>
    </row>
    <row r="3310" spans="7:8" x14ac:dyDescent="0.3">
      <c r="G3310" s="35"/>
      <c r="H3310" s="37"/>
    </row>
    <row r="3311" spans="7:8" x14ac:dyDescent="0.3">
      <c r="G3311" s="35"/>
      <c r="H3311" s="37"/>
    </row>
    <row r="3312" spans="7:8" x14ac:dyDescent="0.3">
      <c r="G3312" s="35"/>
      <c r="H3312" s="37"/>
    </row>
    <row r="3313" spans="7:8" x14ac:dyDescent="0.3">
      <c r="G3313" s="35"/>
      <c r="H3313" s="37"/>
    </row>
    <row r="3314" spans="7:8" x14ac:dyDescent="0.3">
      <c r="G3314" s="35"/>
      <c r="H3314" s="37"/>
    </row>
    <row r="3315" spans="7:8" x14ac:dyDescent="0.3">
      <c r="G3315" s="35"/>
      <c r="H3315" s="37"/>
    </row>
    <row r="3316" spans="7:8" x14ac:dyDescent="0.3">
      <c r="G3316" s="35"/>
      <c r="H3316" s="37"/>
    </row>
    <row r="3317" spans="7:8" x14ac:dyDescent="0.3">
      <c r="G3317" s="35"/>
      <c r="H3317" s="37"/>
    </row>
    <row r="3318" spans="7:8" x14ac:dyDescent="0.3">
      <c r="G3318" s="35"/>
      <c r="H3318" s="37"/>
    </row>
    <row r="3319" spans="7:8" x14ac:dyDescent="0.3">
      <c r="G3319" s="35"/>
      <c r="H3319" s="37"/>
    </row>
    <row r="3320" spans="7:8" x14ac:dyDescent="0.3">
      <c r="G3320" s="35"/>
      <c r="H3320" s="37"/>
    </row>
    <row r="3321" spans="7:8" x14ac:dyDescent="0.3">
      <c r="G3321" s="35"/>
      <c r="H3321" s="37"/>
    </row>
    <row r="3322" spans="7:8" x14ac:dyDescent="0.3">
      <c r="G3322" s="35"/>
      <c r="H3322" s="37"/>
    </row>
    <row r="3323" spans="7:8" x14ac:dyDescent="0.3">
      <c r="G3323" s="35"/>
      <c r="H3323" s="37"/>
    </row>
    <row r="3324" spans="7:8" x14ac:dyDescent="0.3">
      <c r="G3324" s="35"/>
      <c r="H3324" s="37"/>
    </row>
    <row r="3325" spans="7:8" x14ac:dyDescent="0.3">
      <c r="G3325" s="35"/>
      <c r="H3325" s="37"/>
    </row>
    <row r="3326" spans="7:8" x14ac:dyDescent="0.3">
      <c r="G3326" s="35"/>
      <c r="H3326" s="37"/>
    </row>
    <row r="3327" spans="7:8" x14ac:dyDescent="0.3">
      <c r="G3327" s="35"/>
      <c r="H3327" s="37"/>
    </row>
    <row r="3328" spans="7:8" x14ac:dyDescent="0.3">
      <c r="G3328" s="35"/>
      <c r="H3328" s="37"/>
    </row>
    <row r="3329" spans="7:8" x14ac:dyDescent="0.3">
      <c r="G3329" s="35"/>
      <c r="H3329" s="37"/>
    </row>
    <row r="3330" spans="7:8" x14ac:dyDescent="0.3">
      <c r="G3330" s="35"/>
      <c r="H3330" s="37"/>
    </row>
    <row r="3331" spans="7:8" x14ac:dyDescent="0.3">
      <c r="G3331" s="35"/>
      <c r="H3331" s="37"/>
    </row>
    <row r="3332" spans="7:8" x14ac:dyDescent="0.3">
      <c r="G3332" s="35"/>
      <c r="H3332" s="37"/>
    </row>
    <row r="3333" spans="7:8" x14ac:dyDescent="0.3">
      <c r="G3333" s="35"/>
      <c r="H3333" s="37"/>
    </row>
    <row r="3334" spans="7:8" x14ac:dyDescent="0.3">
      <c r="G3334" s="35"/>
      <c r="H3334" s="37"/>
    </row>
    <row r="3335" spans="7:8" x14ac:dyDescent="0.3">
      <c r="G3335" s="35"/>
      <c r="H3335" s="37"/>
    </row>
    <row r="3336" spans="7:8" x14ac:dyDescent="0.3">
      <c r="G3336" s="35"/>
      <c r="H3336" s="37"/>
    </row>
    <row r="3337" spans="7:8" x14ac:dyDescent="0.3">
      <c r="G3337" s="35"/>
      <c r="H3337" s="37"/>
    </row>
    <row r="3338" spans="7:8" x14ac:dyDescent="0.3">
      <c r="G3338" s="35"/>
      <c r="H3338" s="37"/>
    </row>
    <row r="3339" spans="7:8" x14ac:dyDescent="0.3">
      <c r="G3339" s="35"/>
      <c r="H3339" s="37"/>
    </row>
    <row r="3340" spans="7:8" x14ac:dyDescent="0.3">
      <c r="G3340" s="35"/>
      <c r="H3340" s="37"/>
    </row>
    <row r="3341" spans="7:8" x14ac:dyDescent="0.3">
      <c r="G3341" s="35"/>
      <c r="H3341" s="37"/>
    </row>
    <row r="3342" spans="7:8" x14ac:dyDescent="0.3">
      <c r="G3342" s="35"/>
      <c r="H3342" s="37"/>
    </row>
    <row r="3343" spans="7:8" x14ac:dyDescent="0.3">
      <c r="G3343" s="35"/>
      <c r="H3343" s="37"/>
    </row>
    <row r="3344" spans="7:8" x14ac:dyDescent="0.3">
      <c r="G3344" s="35"/>
      <c r="H3344" s="37"/>
    </row>
    <row r="3345" spans="7:8" x14ac:dyDescent="0.3">
      <c r="G3345" s="35"/>
      <c r="H3345" s="37"/>
    </row>
    <row r="3346" spans="7:8" x14ac:dyDescent="0.3">
      <c r="G3346" s="35"/>
      <c r="H3346" s="37"/>
    </row>
    <row r="3347" spans="7:8" x14ac:dyDescent="0.3">
      <c r="G3347" s="35"/>
      <c r="H3347" s="37"/>
    </row>
    <row r="3348" spans="7:8" x14ac:dyDescent="0.3">
      <c r="G3348" s="35"/>
      <c r="H3348" s="37"/>
    </row>
    <row r="3349" spans="7:8" x14ac:dyDescent="0.3">
      <c r="G3349" s="35"/>
      <c r="H3349" s="37"/>
    </row>
    <row r="3350" spans="7:8" x14ac:dyDescent="0.3">
      <c r="G3350" s="35"/>
      <c r="H3350" s="37"/>
    </row>
    <row r="3351" spans="7:8" x14ac:dyDescent="0.3">
      <c r="G3351" s="35"/>
      <c r="H3351" s="37"/>
    </row>
    <row r="3352" spans="7:8" x14ac:dyDescent="0.3">
      <c r="G3352" s="35"/>
      <c r="H3352" s="37"/>
    </row>
    <row r="3353" spans="7:8" x14ac:dyDescent="0.3">
      <c r="G3353" s="35"/>
      <c r="H3353" s="37"/>
    </row>
    <row r="3354" spans="7:8" x14ac:dyDescent="0.3">
      <c r="G3354" s="35"/>
      <c r="H3354" s="37"/>
    </row>
    <row r="3355" spans="7:8" x14ac:dyDescent="0.3">
      <c r="G3355" s="35"/>
      <c r="H3355" s="37"/>
    </row>
    <row r="3356" spans="7:8" x14ac:dyDescent="0.3">
      <c r="G3356" s="35"/>
      <c r="H3356" s="37"/>
    </row>
    <row r="3357" spans="7:8" x14ac:dyDescent="0.3">
      <c r="G3357" s="35"/>
      <c r="H3357" s="37"/>
    </row>
    <row r="3358" spans="7:8" x14ac:dyDescent="0.3">
      <c r="G3358" s="35"/>
      <c r="H3358" s="37"/>
    </row>
    <row r="3359" spans="7:8" x14ac:dyDescent="0.3">
      <c r="G3359" s="35"/>
      <c r="H3359" s="37"/>
    </row>
    <row r="3360" spans="7:8" x14ac:dyDescent="0.3">
      <c r="G3360" s="35"/>
      <c r="H3360" s="37"/>
    </row>
    <row r="3361" spans="7:8" x14ac:dyDescent="0.3">
      <c r="G3361" s="35"/>
      <c r="H3361" s="37"/>
    </row>
    <row r="3362" spans="7:8" x14ac:dyDescent="0.3">
      <c r="G3362" s="35"/>
      <c r="H3362" s="37"/>
    </row>
    <row r="3363" spans="7:8" x14ac:dyDescent="0.3">
      <c r="G3363" s="35"/>
      <c r="H3363" s="37"/>
    </row>
    <row r="3364" spans="7:8" x14ac:dyDescent="0.3">
      <c r="G3364" s="35"/>
      <c r="H3364" s="37"/>
    </row>
    <row r="3365" spans="7:8" x14ac:dyDescent="0.3">
      <c r="G3365" s="35"/>
      <c r="H3365" s="37"/>
    </row>
    <row r="3366" spans="7:8" x14ac:dyDescent="0.3">
      <c r="G3366" s="35"/>
      <c r="H3366" s="37"/>
    </row>
    <row r="3367" spans="7:8" x14ac:dyDescent="0.3">
      <c r="G3367" s="35"/>
      <c r="H3367" s="37"/>
    </row>
    <row r="3368" spans="7:8" x14ac:dyDescent="0.3">
      <c r="G3368" s="35"/>
      <c r="H3368" s="37"/>
    </row>
    <row r="3369" spans="7:8" x14ac:dyDescent="0.3">
      <c r="G3369" s="35"/>
      <c r="H3369" s="37"/>
    </row>
    <row r="3370" spans="7:8" x14ac:dyDescent="0.3">
      <c r="G3370" s="35"/>
      <c r="H3370" s="37"/>
    </row>
    <row r="3371" spans="7:8" x14ac:dyDescent="0.3">
      <c r="G3371" s="35"/>
      <c r="H3371" s="37"/>
    </row>
    <row r="3372" spans="7:8" x14ac:dyDescent="0.3">
      <c r="G3372" s="35"/>
      <c r="H3372" s="37"/>
    </row>
    <row r="3373" spans="7:8" x14ac:dyDescent="0.3">
      <c r="G3373" s="35"/>
      <c r="H3373" s="37"/>
    </row>
    <row r="3374" spans="7:8" x14ac:dyDescent="0.3">
      <c r="G3374" s="35"/>
      <c r="H3374" s="37"/>
    </row>
    <row r="3375" spans="7:8" x14ac:dyDescent="0.3">
      <c r="G3375" s="35"/>
      <c r="H3375" s="37"/>
    </row>
    <row r="3376" spans="7:8" x14ac:dyDescent="0.3">
      <c r="G3376" s="35"/>
      <c r="H3376" s="37"/>
    </row>
    <row r="3377" spans="7:8" x14ac:dyDescent="0.3">
      <c r="G3377" s="35"/>
      <c r="H3377" s="37"/>
    </row>
    <row r="3378" spans="7:8" x14ac:dyDescent="0.3">
      <c r="G3378" s="35"/>
      <c r="H3378" s="37"/>
    </row>
    <row r="3379" spans="7:8" x14ac:dyDescent="0.3">
      <c r="G3379" s="35"/>
      <c r="H3379" s="37"/>
    </row>
    <row r="3380" spans="7:8" x14ac:dyDescent="0.3">
      <c r="G3380" s="35"/>
      <c r="H3380" s="37"/>
    </row>
    <row r="3381" spans="7:8" x14ac:dyDescent="0.3">
      <c r="G3381" s="35"/>
      <c r="H3381" s="37"/>
    </row>
    <row r="3382" spans="7:8" x14ac:dyDescent="0.3">
      <c r="G3382" s="35"/>
      <c r="H3382" s="37"/>
    </row>
    <row r="3383" spans="7:8" x14ac:dyDescent="0.3">
      <c r="G3383" s="35"/>
      <c r="H3383" s="37"/>
    </row>
    <row r="3384" spans="7:8" x14ac:dyDescent="0.3">
      <c r="G3384" s="35"/>
      <c r="H3384" s="37"/>
    </row>
    <row r="3385" spans="7:8" x14ac:dyDescent="0.3">
      <c r="G3385" s="35"/>
      <c r="H3385" s="37"/>
    </row>
    <row r="3386" spans="7:8" x14ac:dyDescent="0.3">
      <c r="G3386" s="35"/>
      <c r="H3386" s="37"/>
    </row>
    <row r="3387" spans="7:8" x14ac:dyDescent="0.3">
      <c r="G3387" s="35"/>
      <c r="H3387" s="37"/>
    </row>
    <row r="3388" spans="7:8" x14ac:dyDescent="0.3">
      <c r="G3388" s="35"/>
      <c r="H3388" s="37"/>
    </row>
    <row r="3389" spans="7:8" x14ac:dyDescent="0.3">
      <c r="G3389" s="35"/>
      <c r="H3389" s="37"/>
    </row>
    <row r="3390" spans="7:8" x14ac:dyDescent="0.3">
      <c r="G3390" s="35"/>
      <c r="H3390" s="37"/>
    </row>
    <row r="3391" spans="7:8" x14ac:dyDescent="0.3">
      <c r="G3391" s="35"/>
      <c r="H3391" s="37"/>
    </row>
    <row r="3392" spans="7:8" x14ac:dyDescent="0.3">
      <c r="G3392" s="35"/>
      <c r="H3392" s="37"/>
    </row>
    <row r="3393" spans="7:8" x14ac:dyDescent="0.3">
      <c r="G3393" s="35"/>
      <c r="H3393" s="37"/>
    </row>
    <row r="3394" spans="7:8" x14ac:dyDescent="0.3">
      <c r="G3394" s="35"/>
      <c r="H3394" s="37"/>
    </row>
    <row r="3395" spans="7:8" x14ac:dyDescent="0.3">
      <c r="G3395" s="35"/>
      <c r="H3395" s="37"/>
    </row>
    <row r="3396" spans="7:8" x14ac:dyDescent="0.3">
      <c r="G3396" s="35"/>
      <c r="H3396" s="37"/>
    </row>
    <row r="3397" spans="7:8" x14ac:dyDescent="0.3">
      <c r="G3397" s="35"/>
      <c r="H3397" s="37"/>
    </row>
    <row r="3398" spans="7:8" x14ac:dyDescent="0.3">
      <c r="G3398" s="35"/>
      <c r="H3398" s="37"/>
    </row>
    <row r="3399" spans="7:8" x14ac:dyDescent="0.3">
      <c r="G3399" s="35"/>
      <c r="H3399" s="37"/>
    </row>
    <row r="3400" spans="7:8" x14ac:dyDescent="0.3">
      <c r="G3400" s="35"/>
      <c r="H3400" s="37"/>
    </row>
    <row r="3401" spans="7:8" x14ac:dyDescent="0.3">
      <c r="G3401" s="35"/>
      <c r="H3401" s="37"/>
    </row>
    <row r="3402" spans="7:8" x14ac:dyDescent="0.3">
      <c r="G3402" s="35"/>
      <c r="H3402" s="37"/>
    </row>
    <row r="3403" spans="7:8" x14ac:dyDescent="0.3">
      <c r="G3403" s="35"/>
      <c r="H3403" s="37"/>
    </row>
    <row r="3404" spans="7:8" x14ac:dyDescent="0.3">
      <c r="G3404" s="35"/>
      <c r="H3404" s="37"/>
    </row>
    <row r="3405" spans="7:8" x14ac:dyDescent="0.3">
      <c r="G3405" s="35"/>
      <c r="H3405" s="37"/>
    </row>
    <row r="3406" spans="7:8" x14ac:dyDescent="0.3">
      <c r="G3406" s="35"/>
      <c r="H3406" s="37"/>
    </row>
    <row r="3407" spans="7:8" x14ac:dyDescent="0.3">
      <c r="G3407" s="35"/>
      <c r="H3407" s="37"/>
    </row>
    <row r="3408" spans="7:8" x14ac:dyDescent="0.3">
      <c r="G3408" s="35"/>
      <c r="H3408" s="37"/>
    </row>
    <row r="3409" spans="7:8" x14ac:dyDescent="0.3">
      <c r="G3409" s="35"/>
      <c r="H3409" s="37"/>
    </row>
    <row r="3410" spans="7:8" x14ac:dyDescent="0.3">
      <c r="G3410" s="35"/>
      <c r="H3410" s="37"/>
    </row>
    <row r="3411" spans="7:8" x14ac:dyDescent="0.3">
      <c r="G3411" s="35"/>
      <c r="H3411" s="37"/>
    </row>
    <row r="3412" spans="7:8" x14ac:dyDescent="0.3">
      <c r="G3412" s="35"/>
      <c r="H3412" s="37"/>
    </row>
    <row r="3413" spans="7:8" x14ac:dyDescent="0.3">
      <c r="G3413" s="35"/>
      <c r="H3413" s="37"/>
    </row>
    <row r="3414" spans="7:8" x14ac:dyDescent="0.3">
      <c r="G3414" s="35"/>
      <c r="H3414" s="37"/>
    </row>
    <row r="3415" spans="7:8" x14ac:dyDescent="0.3">
      <c r="G3415" s="35"/>
      <c r="H3415" s="37"/>
    </row>
    <row r="3416" spans="7:8" x14ac:dyDescent="0.3">
      <c r="G3416" s="35"/>
      <c r="H3416" s="37"/>
    </row>
    <row r="3417" spans="7:8" x14ac:dyDescent="0.3">
      <c r="G3417" s="35"/>
      <c r="H3417" s="37"/>
    </row>
    <row r="3418" spans="7:8" x14ac:dyDescent="0.3">
      <c r="G3418" s="35"/>
      <c r="H3418" s="37"/>
    </row>
    <row r="3419" spans="7:8" x14ac:dyDescent="0.3">
      <c r="G3419" s="35"/>
      <c r="H3419" s="37"/>
    </row>
    <row r="3420" spans="7:8" x14ac:dyDescent="0.3">
      <c r="G3420" s="35"/>
      <c r="H3420" s="37"/>
    </row>
    <row r="3421" spans="7:8" x14ac:dyDescent="0.3">
      <c r="G3421" s="35"/>
      <c r="H3421" s="37"/>
    </row>
    <row r="3422" spans="7:8" x14ac:dyDescent="0.3">
      <c r="G3422" s="35"/>
      <c r="H3422" s="37"/>
    </row>
    <row r="3423" spans="7:8" x14ac:dyDescent="0.3">
      <c r="G3423" s="35"/>
      <c r="H3423" s="37"/>
    </row>
    <row r="3424" spans="7:8" x14ac:dyDescent="0.3">
      <c r="G3424" s="35"/>
      <c r="H3424" s="37"/>
    </row>
    <row r="3425" spans="7:8" x14ac:dyDescent="0.3">
      <c r="G3425" s="35"/>
      <c r="H3425" s="37"/>
    </row>
    <row r="3426" spans="7:8" x14ac:dyDescent="0.3">
      <c r="G3426" s="35"/>
      <c r="H3426" s="37"/>
    </row>
    <row r="3427" spans="7:8" x14ac:dyDescent="0.3">
      <c r="G3427" s="35"/>
      <c r="H3427" s="37"/>
    </row>
    <row r="3428" spans="7:8" x14ac:dyDescent="0.3">
      <c r="G3428" s="35"/>
      <c r="H3428" s="37"/>
    </row>
    <row r="3429" spans="7:8" x14ac:dyDescent="0.3">
      <c r="G3429" s="35"/>
      <c r="H3429" s="37"/>
    </row>
    <row r="3430" spans="7:8" x14ac:dyDescent="0.3">
      <c r="G3430" s="35"/>
      <c r="H3430" s="37"/>
    </row>
    <row r="3431" spans="7:8" x14ac:dyDescent="0.3">
      <c r="G3431" s="35"/>
      <c r="H3431" s="37"/>
    </row>
    <row r="3432" spans="7:8" x14ac:dyDescent="0.3">
      <c r="G3432" s="35"/>
      <c r="H3432" s="37"/>
    </row>
    <row r="3433" spans="7:8" x14ac:dyDescent="0.3">
      <c r="G3433" s="35"/>
      <c r="H3433" s="37"/>
    </row>
    <row r="3434" spans="7:8" x14ac:dyDescent="0.3">
      <c r="G3434" s="35"/>
      <c r="H3434" s="37"/>
    </row>
    <row r="3435" spans="7:8" x14ac:dyDescent="0.3">
      <c r="G3435" s="35"/>
      <c r="H3435" s="37"/>
    </row>
    <row r="3436" spans="7:8" x14ac:dyDescent="0.3">
      <c r="G3436" s="35"/>
      <c r="H3436" s="37"/>
    </row>
    <row r="3437" spans="7:8" x14ac:dyDescent="0.3">
      <c r="G3437" s="35"/>
      <c r="H3437" s="37"/>
    </row>
    <row r="3438" spans="7:8" x14ac:dyDescent="0.3">
      <c r="G3438" s="35"/>
      <c r="H3438" s="37"/>
    </row>
    <row r="3439" spans="7:8" x14ac:dyDescent="0.3">
      <c r="G3439" s="35"/>
      <c r="H3439" s="37"/>
    </row>
    <row r="3440" spans="7:8" x14ac:dyDescent="0.3">
      <c r="G3440" s="35"/>
      <c r="H3440" s="37"/>
    </row>
    <row r="3441" spans="7:8" x14ac:dyDescent="0.3">
      <c r="G3441" s="35"/>
      <c r="H3441" s="37"/>
    </row>
    <row r="3442" spans="7:8" x14ac:dyDescent="0.3">
      <c r="G3442" s="35"/>
      <c r="H3442" s="37"/>
    </row>
    <row r="3443" spans="7:8" x14ac:dyDescent="0.3">
      <c r="G3443" s="35"/>
      <c r="H3443" s="37"/>
    </row>
    <row r="3444" spans="7:8" x14ac:dyDescent="0.3">
      <c r="G3444" s="35"/>
      <c r="H3444" s="37"/>
    </row>
    <row r="3445" spans="7:8" x14ac:dyDescent="0.3">
      <c r="G3445" s="35"/>
      <c r="H3445" s="37"/>
    </row>
    <row r="3446" spans="7:8" x14ac:dyDescent="0.3">
      <c r="G3446" s="35"/>
      <c r="H3446" s="37"/>
    </row>
    <row r="3447" spans="7:8" x14ac:dyDescent="0.3">
      <c r="G3447" s="35"/>
      <c r="H3447" s="37"/>
    </row>
    <row r="3448" spans="7:8" x14ac:dyDescent="0.3">
      <c r="G3448" s="35"/>
      <c r="H3448" s="37"/>
    </row>
    <row r="3449" spans="7:8" x14ac:dyDescent="0.3">
      <c r="G3449" s="35"/>
      <c r="H3449" s="37"/>
    </row>
    <row r="3450" spans="7:8" x14ac:dyDescent="0.3">
      <c r="G3450" s="35"/>
      <c r="H3450" s="37"/>
    </row>
    <row r="3451" spans="7:8" x14ac:dyDescent="0.3">
      <c r="G3451" s="35"/>
      <c r="H3451" s="37"/>
    </row>
    <row r="3452" spans="7:8" x14ac:dyDescent="0.3">
      <c r="G3452" s="35"/>
      <c r="H3452" s="37"/>
    </row>
    <row r="3453" spans="7:8" x14ac:dyDescent="0.3">
      <c r="G3453" s="35"/>
      <c r="H3453" s="37"/>
    </row>
    <row r="3454" spans="7:8" x14ac:dyDescent="0.3">
      <c r="G3454" s="35"/>
      <c r="H3454" s="37"/>
    </row>
    <row r="3455" spans="7:8" x14ac:dyDescent="0.3">
      <c r="G3455" s="35"/>
      <c r="H3455" s="37"/>
    </row>
    <row r="3456" spans="7:8" x14ac:dyDescent="0.3">
      <c r="G3456" s="35"/>
      <c r="H3456" s="37"/>
    </row>
    <row r="3457" spans="7:8" x14ac:dyDescent="0.3">
      <c r="G3457" s="35"/>
      <c r="H3457" s="37"/>
    </row>
    <row r="3458" spans="7:8" x14ac:dyDescent="0.3">
      <c r="G3458" s="35"/>
      <c r="H3458" s="37"/>
    </row>
    <row r="3459" spans="7:8" x14ac:dyDescent="0.3">
      <c r="G3459" s="35"/>
      <c r="H3459" s="37"/>
    </row>
    <row r="3460" spans="7:8" x14ac:dyDescent="0.3">
      <c r="G3460" s="35"/>
      <c r="H3460" s="37"/>
    </row>
    <row r="3461" spans="7:8" x14ac:dyDescent="0.3">
      <c r="G3461" s="35"/>
      <c r="H3461" s="37"/>
    </row>
    <row r="3462" spans="7:8" x14ac:dyDescent="0.3">
      <c r="G3462" s="35"/>
      <c r="H3462" s="37"/>
    </row>
    <row r="3463" spans="7:8" x14ac:dyDescent="0.3">
      <c r="G3463" s="35"/>
      <c r="H3463" s="37"/>
    </row>
    <row r="3464" spans="7:8" x14ac:dyDescent="0.3">
      <c r="G3464" s="35"/>
      <c r="H3464" s="37"/>
    </row>
    <row r="3465" spans="7:8" x14ac:dyDescent="0.3">
      <c r="G3465" s="35"/>
      <c r="H3465" s="37"/>
    </row>
    <row r="3466" spans="7:8" x14ac:dyDescent="0.3">
      <c r="G3466" s="35"/>
      <c r="H3466" s="37"/>
    </row>
    <row r="3467" spans="7:8" x14ac:dyDescent="0.3">
      <c r="G3467" s="35"/>
      <c r="H3467" s="37"/>
    </row>
    <row r="3468" spans="7:8" x14ac:dyDescent="0.3">
      <c r="G3468" s="35"/>
      <c r="H3468" s="37"/>
    </row>
    <row r="3469" spans="7:8" x14ac:dyDescent="0.3">
      <c r="G3469" s="35"/>
      <c r="H3469" s="37"/>
    </row>
    <row r="3470" spans="7:8" x14ac:dyDescent="0.3">
      <c r="G3470" s="35"/>
      <c r="H3470" s="37"/>
    </row>
    <row r="3471" spans="7:8" x14ac:dyDescent="0.3">
      <c r="G3471" s="35"/>
      <c r="H3471" s="37"/>
    </row>
    <row r="3472" spans="7:8" x14ac:dyDescent="0.3">
      <c r="G3472" s="35"/>
      <c r="H3472" s="37"/>
    </row>
    <row r="3473" spans="7:8" x14ac:dyDescent="0.3">
      <c r="G3473" s="35"/>
      <c r="H3473" s="37"/>
    </row>
    <row r="3474" spans="7:8" x14ac:dyDescent="0.3">
      <c r="G3474" s="35"/>
      <c r="H3474" s="37"/>
    </row>
    <row r="3475" spans="7:8" x14ac:dyDescent="0.3">
      <c r="G3475" s="35"/>
      <c r="H3475" s="37"/>
    </row>
    <row r="3476" spans="7:8" x14ac:dyDescent="0.3">
      <c r="G3476" s="35"/>
      <c r="H3476" s="37"/>
    </row>
    <row r="3477" spans="7:8" x14ac:dyDescent="0.3">
      <c r="G3477" s="35"/>
      <c r="H3477" s="37"/>
    </row>
    <row r="3478" spans="7:8" x14ac:dyDescent="0.3">
      <c r="G3478" s="35"/>
      <c r="H3478" s="37"/>
    </row>
    <row r="3479" spans="7:8" x14ac:dyDescent="0.3">
      <c r="G3479" s="35"/>
      <c r="H3479" s="37"/>
    </row>
    <row r="3480" spans="7:8" x14ac:dyDescent="0.3">
      <c r="G3480" s="35"/>
      <c r="H3480" s="37"/>
    </row>
    <row r="3481" spans="7:8" x14ac:dyDescent="0.3">
      <c r="G3481" s="35"/>
      <c r="H3481" s="37"/>
    </row>
    <row r="3482" spans="7:8" x14ac:dyDescent="0.3">
      <c r="G3482" s="35"/>
      <c r="H3482" s="37"/>
    </row>
    <row r="3483" spans="7:8" x14ac:dyDescent="0.3">
      <c r="G3483" s="35"/>
      <c r="H3483" s="37"/>
    </row>
    <row r="3484" spans="7:8" x14ac:dyDescent="0.3">
      <c r="G3484" s="35"/>
      <c r="H3484" s="37"/>
    </row>
    <row r="3485" spans="7:8" x14ac:dyDescent="0.3">
      <c r="G3485" s="35"/>
      <c r="H3485" s="37"/>
    </row>
    <row r="3486" spans="7:8" x14ac:dyDescent="0.3">
      <c r="G3486" s="35"/>
      <c r="H3486" s="37"/>
    </row>
    <row r="3487" spans="7:8" x14ac:dyDescent="0.3">
      <c r="G3487" s="35"/>
      <c r="H3487" s="37"/>
    </row>
    <row r="3488" spans="7:8" x14ac:dyDescent="0.3">
      <c r="G3488" s="35"/>
      <c r="H3488" s="37"/>
    </row>
    <row r="3489" spans="7:8" x14ac:dyDescent="0.3">
      <c r="G3489" s="35"/>
      <c r="H3489" s="37"/>
    </row>
    <row r="3490" spans="7:8" x14ac:dyDescent="0.3">
      <c r="G3490" s="35"/>
      <c r="H3490" s="37"/>
    </row>
    <row r="3491" spans="7:8" x14ac:dyDescent="0.3">
      <c r="G3491" s="35"/>
      <c r="H3491" s="37"/>
    </row>
    <row r="3492" spans="7:8" x14ac:dyDescent="0.3">
      <c r="G3492" s="35"/>
      <c r="H3492" s="37"/>
    </row>
    <row r="3493" spans="7:8" x14ac:dyDescent="0.3">
      <c r="G3493" s="35"/>
      <c r="H3493" s="37"/>
    </row>
    <row r="3494" spans="7:8" x14ac:dyDescent="0.3">
      <c r="G3494" s="35"/>
      <c r="H3494" s="37"/>
    </row>
    <row r="3495" spans="7:8" x14ac:dyDescent="0.3">
      <c r="G3495" s="35"/>
      <c r="H3495" s="37"/>
    </row>
    <row r="3496" spans="7:8" x14ac:dyDescent="0.3">
      <c r="G3496" s="35"/>
      <c r="H3496" s="37"/>
    </row>
    <row r="3497" spans="7:8" x14ac:dyDescent="0.3">
      <c r="G3497" s="35"/>
      <c r="H3497" s="37"/>
    </row>
    <row r="3498" spans="7:8" x14ac:dyDescent="0.3">
      <c r="G3498" s="35"/>
      <c r="H3498" s="37"/>
    </row>
    <row r="3499" spans="7:8" x14ac:dyDescent="0.3">
      <c r="G3499" s="35"/>
      <c r="H3499" s="37"/>
    </row>
    <row r="3500" spans="7:8" x14ac:dyDescent="0.3">
      <c r="G3500" s="35"/>
      <c r="H3500" s="37"/>
    </row>
    <row r="3501" spans="7:8" x14ac:dyDescent="0.3">
      <c r="G3501" s="35"/>
      <c r="H3501" s="37"/>
    </row>
    <row r="3502" spans="7:8" x14ac:dyDescent="0.3">
      <c r="G3502" s="35"/>
      <c r="H3502" s="37"/>
    </row>
    <row r="3503" spans="7:8" x14ac:dyDescent="0.3">
      <c r="G3503" s="35"/>
      <c r="H3503" s="37"/>
    </row>
    <row r="3504" spans="7:8" x14ac:dyDescent="0.3">
      <c r="G3504" s="35"/>
      <c r="H3504" s="37"/>
    </row>
    <row r="3505" spans="7:8" x14ac:dyDescent="0.3">
      <c r="G3505" s="35"/>
      <c r="H3505" s="37"/>
    </row>
    <row r="3506" spans="7:8" x14ac:dyDescent="0.3">
      <c r="G3506" s="35"/>
      <c r="H3506" s="37"/>
    </row>
    <row r="3507" spans="7:8" x14ac:dyDescent="0.3">
      <c r="G3507" s="35"/>
      <c r="H3507" s="37"/>
    </row>
    <row r="3508" spans="7:8" x14ac:dyDescent="0.3">
      <c r="G3508" s="35"/>
      <c r="H3508" s="37"/>
    </row>
    <row r="3509" spans="7:8" x14ac:dyDescent="0.3">
      <c r="G3509" s="35"/>
      <c r="H3509" s="37"/>
    </row>
    <row r="3510" spans="7:8" x14ac:dyDescent="0.3">
      <c r="G3510" s="35"/>
      <c r="H3510" s="37"/>
    </row>
    <row r="3511" spans="7:8" x14ac:dyDescent="0.3">
      <c r="G3511" s="35"/>
      <c r="H3511" s="37"/>
    </row>
    <row r="3512" spans="7:8" x14ac:dyDescent="0.3">
      <c r="G3512" s="35"/>
      <c r="H3512" s="37"/>
    </row>
    <row r="3513" spans="7:8" x14ac:dyDescent="0.3">
      <c r="G3513" s="35"/>
      <c r="H3513" s="37"/>
    </row>
    <row r="3514" spans="7:8" x14ac:dyDescent="0.3">
      <c r="G3514" s="35"/>
      <c r="H3514" s="37"/>
    </row>
    <row r="3515" spans="7:8" x14ac:dyDescent="0.3">
      <c r="G3515" s="35"/>
      <c r="H3515" s="37"/>
    </row>
    <row r="3516" spans="7:8" x14ac:dyDescent="0.3">
      <c r="G3516" s="35"/>
      <c r="H3516" s="37"/>
    </row>
    <row r="3517" spans="7:8" x14ac:dyDescent="0.3">
      <c r="G3517" s="35"/>
      <c r="H3517" s="37"/>
    </row>
    <row r="3518" spans="7:8" x14ac:dyDescent="0.3">
      <c r="G3518" s="35"/>
      <c r="H3518" s="37"/>
    </row>
    <row r="3519" spans="7:8" x14ac:dyDescent="0.3">
      <c r="G3519" s="35"/>
      <c r="H3519" s="37"/>
    </row>
    <row r="3520" spans="7:8" x14ac:dyDescent="0.3">
      <c r="G3520" s="35"/>
      <c r="H3520" s="37"/>
    </row>
    <row r="3521" spans="7:8" x14ac:dyDescent="0.3">
      <c r="G3521" s="35"/>
      <c r="H3521" s="37"/>
    </row>
    <row r="3522" spans="7:8" x14ac:dyDescent="0.3">
      <c r="G3522" s="35"/>
      <c r="H3522" s="37"/>
    </row>
    <row r="3523" spans="7:8" x14ac:dyDescent="0.3">
      <c r="G3523" s="35"/>
      <c r="H3523" s="37"/>
    </row>
    <row r="3524" spans="7:8" x14ac:dyDescent="0.3">
      <c r="G3524" s="35"/>
      <c r="H3524" s="37"/>
    </row>
    <row r="3525" spans="7:8" x14ac:dyDescent="0.3">
      <c r="G3525" s="35"/>
      <c r="H3525" s="37"/>
    </row>
    <row r="3526" spans="7:8" x14ac:dyDescent="0.3">
      <c r="G3526" s="35"/>
      <c r="H3526" s="37"/>
    </row>
    <row r="3527" spans="7:8" x14ac:dyDescent="0.3">
      <c r="G3527" s="35"/>
      <c r="H3527" s="37"/>
    </row>
    <row r="3528" spans="7:8" x14ac:dyDescent="0.3">
      <c r="G3528" s="35"/>
      <c r="H3528" s="37"/>
    </row>
    <row r="3529" spans="7:8" x14ac:dyDescent="0.3">
      <c r="G3529" s="35"/>
      <c r="H3529" s="37"/>
    </row>
    <row r="3530" spans="7:8" x14ac:dyDescent="0.3">
      <c r="G3530" s="35"/>
      <c r="H3530" s="37"/>
    </row>
    <row r="3531" spans="7:8" x14ac:dyDescent="0.3">
      <c r="G3531" s="35"/>
      <c r="H3531" s="37"/>
    </row>
    <row r="3532" spans="7:8" x14ac:dyDescent="0.3">
      <c r="G3532" s="35"/>
      <c r="H3532" s="37"/>
    </row>
    <row r="3533" spans="7:8" x14ac:dyDescent="0.3">
      <c r="G3533" s="35"/>
      <c r="H3533" s="37"/>
    </row>
    <row r="3534" spans="7:8" x14ac:dyDescent="0.3">
      <c r="G3534" s="35"/>
      <c r="H3534" s="37"/>
    </row>
    <row r="3535" spans="7:8" x14ac:dyDescent="0.3">
      <c r="G3535" s="35"/>
      <c r="H3535" s="37"/>
    </row>
    <row r="3536" spans="7:8" x14ac:dyDescent="0.3">
      <c r="G3536" s="35"/>
      <c r="H3536" s="37"/>
    </row>
    <row r="3537" spans="7:8" x14ac:dyDescent="0.3">
      <c r="G3537" s="35"/>
      <c r="H3537" s="37"/>
    </row>
    <row r="3538" spans="7:8" x14ac:dyDescent="0.3">
      <c r="G3538" s="35"/>
      <c r="H3538" s="37"/>
    </row>
    <row r="3539" spans="7:8" x14ac:dyDescent="0.3">
      <c r="G3539" s="35"/>
      <c r="H3539" s="37"/>
    </row>
    <row r="3540" spans="7:8" x14ac:dyDescent="0.3">
      <c r="G3540" s="35"/>
      <c r="H3540" s="37"/>
    </row>
    <row r="3541" spans="7:8" x14ac:dyDescent="0.3">
      <c r="G3541" s="35"/>
      <c r="H3541" s="37"/>
    </row>
    <row r="3542" spans="7:8" x14ac:dyDescent="0.3">
      <c r="G3542" s="35"/>
      <c r="H3542" s="37"/>
    </row>
    <row r="3543" spans="7:8" x14ac:dyDescent="0.3">
      <c r="G3543" s="35"/>
      <c r="H3543" s="37"/>
    </row>
    <row r="3544" spans="7:8" x14ac:dyDescent="0.3">
      <c r="G3544" s="35"/>
      <c r="H3544" s="37"/>
    </row>
    <row r="3545" spans="7:8" x14ac:dyDescent="0.3">
      <c r="G3545" s="35"/>
      <c r="H3545" s="37"/>
    </row>
    <row r="3546" spans="7:8" x14ac:dyDescent="0.3">
      <c r="G3546" s="35"/>
      <c r="H3546" s="37"/>
    </row>
    <row r="3547" spans="7:8" x14ac:dyDescent="0.3">
      <c r="G3547" s="35"/>
      <c r="H3547" s="37"/>
    </row>
    <row r="3548" spans="7:8" x14ac:dyDescent="0.3">
      <c r="G3548" s="35"/>
      <c r="H3548" s="37"/>
    </row>
    <row r="3549" spans="7:8" x14ac:dyDescent="0.3">
      <c r="G3549" s="35"/>
      <c r="H3549" s="37"/>
    </row>
    <row r="3550" spans="7:8" x14ac:dyDescent="0.3">
      <c r="G3550" s="35"/>
      <c r="H3550" s="37"/>
    </row>
    <row r="3551" spans="7:8" x14ac:dyDescent="0.3">
      <c r="G3551" s="35"/>
      <c r="H3551" s="37"/>
    </row>
    <row r="3552" spans="7:8" x14ac:dyDescent="0.3">
      <c r="G3552" s="35"/>
      <c r="H3552" s="37"/>
    </row>
    <row r="3553" spans="7:8" x14ac:dyDescent="0.3">
      <c r="G3553" s="35"/>
      <c r="H3553" s="37"/>
    </row>
    <row r="3554" spans="7:8" x14ac:dyDescent="0.3">
      <c r="G3554" s="35"/>
      <c r="H3554" s="37"/>
    </row>
    <row r="3555" spans="7:8" x14ac:dyDescent="0.3">
      <c r="G3555" s="35"/>
      <c r="H3555" s="37"/>
    </row>
    <row r="3556" spans="7:8" x14ac:dyDescent="0.3">
      <c r="G3556" s="35"/>
      <c r="H3556" s="37"/>
    </row>
    <row r="3557" spans="7:8" x14ac:dyDescent="0.3">
      <c r="G3557" s="35"/>
      <c r="H3557" s="37"/>
    </row>
    <row r="3558" spans="7:8" x14ac:dyDescent="0.3">
      <c r="G3558" s="35"/>
      <c r="H3558" s="37"/>
    </row>
    <row r="3559" spans="7:8" x14ac:dyDescent="0.3">
      <c r="G3559" s="35"/>
      <c r="H3559" s="37"/>
    </row>
    <row r="3560" spans="7:8" x14ac:dyDescent="0.3">
      <c r="G3560" s="35"/>
      <c r="H3560" s="37"/>
    </row>
    <row r="3561" spans="7:8" x14ac:dyDescent="0.3">
      <c r="G3561" s="35"/>
      <c r="H3561" s="37"/>
    </row>
    <row r="3562" spans="7:8" x14ac:dyDescent="0.3">
      <c r="G3562" s="35"/>
      <c r="H3562" s="37"/>
    </row>
    <row r="3563" spans="7:8" x14ac:dyDescent="0.3">
      <c r="G3563" s="35"/>
      <c r="H3563" s="37"/>
    </row>
    <row r="3564" spans="7:8" x14ac:dyDescent="0.3">
      <c r="G3564" s="35"/>
      <c r="H3564" s="37"/>
    </row>
    <row r="3565" spans="7:8" x14ac:dyDescent="0.3">
      <c r="G3565" s="35"/>
      <c r="H3565" s="37"/>
    </row>
    <row r="3566" spans="7:8" x14ac:dyDescent="0.3">
      <c r="G3566" s="35"/>
      <c r="H3566" s="37"/>
    </row>
    <row r="3567" spans="7:8" x14ac:dyDescent="0.3">
      <c r="G3567" s="35"/>
      <c r="H3567" s="37"/>
    </row>
    <row r="3568" spans="7:8" x14ac:dyDescent="0.3">
      <c r="G3568" s="35"/>
      <c r="H3568" s="37"/>
    </row>
    <row r="3569" spans="7:8" x14ac:dyDescent="0.3">
      <c r="G3569" s="35"/>
      <c r="H3569" s="37"/>
    </row>
    <row r="3570" spans="7:8" x14ac:dyDescent="0.3">
      <c r="G3570" s="35"/>
      <c r="H3570" s="37"/>
    </row>
    <row r="3571" spans="7:8" x14ac:dyDescent="0.3">
      <c r="G3571" s="35"/>
      <c r="H3571" s="37"/>
    </row>
    <row r="3572" spans="7:8" x14ac:dyDescent="0.3">
      <c r="G3572" s="35"/>
      <c r="H3572" s="37"/>
    </row>
    <row r="3573" spans="7:8" x14ac:dyDescent="0.3">
      <c r="G3573" s="35"/>
      <c r="H3573" s="37"/>
    </row>
    <row r="3574" spans="7:8" x14ac:dyDescent="0.3">
      <c r="G3574" s="35"/>
      <c r="H3574" s="37"/>
    </row>
    <row r="3575" spans="7:8" x14ac:dyDescent="0.3">
      <c r="G3575" s="35"/>
      <c r="H3575" s="37"/>
    </row>
    <row r="3576" spans="7:8" x14ac:dyDescent="0.3">
      <c r="G3576" s="35"/>
      <c r="H3576" s="37"/>
    </row>
    <row r="3577" spans="7:8" x14ac:dyDescent="0.3">
      <c r="G3577" s="35"/>
      <c r="H3577" s="37"/>
    </row>
    <row r="3578" spans="7:8" x14ac:dyDescent="0.3">
      <c r="G3578" s="35"/>
      <c r="H3578" s="37"/>
    </row>
    <row r="3579" spans="7:8" x14ac:dyDescent="0.3">
      <c r="G3579" s="35"/>
      <c r="H3579" s="37"/>
    </row>
    <row r="3580" spans="7:8" x14ac:dyDescent="0.3">
      <c r="G3580" s="35"/>
      <c r="H3580" s="37"/>
    </row>
    <row r="3581" spans="7:8" x14ac:dyDescent="0.3">
      <c r="G3581" s="35"/>
      <c r="H3581" s="37"/>
    </row>
    <row r="3582" spans="7:8" x14ac:dyDescent="0.3">
      <c r="G3582" s="35"/>
      <c r="H3582" s="37"/>
    </row>
    <row r="3583" spans="7:8" x14ac:dyDescent="0.3">
      <c r="G3583" s="35"/>
      <c r="H3583" s="37"/>
    </row>
    <row r="3584" spans="7:8" x14ac:dyDescent="0.3">
      <c r="G3584" s="35"/>
      <c r="H3584" s="37"/>
    </row>
    <row r="3585" spans="7:8" x14ac:dyDescent="0.3">
      <c r="G3585" s="35"/>
      <c r="H3585" s="37"/>
    </row>
    <row r="3586" spans="7:8" x14ac:dyDescent="0.3">
      <c r="G3586" s="35"/>
      <c r="H3586" s="37"/>
    </row>
    <row r="3587" spans="7:8" x14ac:dyDescent="0.3">
      <c r="G3587" s="35"/>
      <c r="H3587" s="37"/>
    </row>
    <row r="3588" spans="7:8" x14ac:dyDescent="0.3">
      <c r="G3588" s="35"/>
      <c r="H3588" s="37"/>
    </row>
    <row r="3589" spans="7:8" x14ac:dyDescent="0.3">
      <c r="G3589" s="35"/>
      <c r="H3589" s="37"/>
    </row>
    <row r="3590" spans="7:8" x14ac:dyDescent="0.3">
      <c r="G3590" s="35"/>
      <c r="H3590" s="37"/>
    </row>
    <row r="3591" spans="7:8" x14ac:dyDescent="0.3">
      <c r="G3591" s="35"/>
      <c r="H3591" s="37"/>
    </row>
    <row r="3592" spans="7:8" x14ac:dyDescent="0.3">
      <c r="G3592" s="35"/>
      <c r="H3592" s="37"/>
    </row>
    <row r="3593" spans="7:8" x14ac:dyDescent="0.3">
      <c r="G3593" s="35"/>
      <c r="H3593" s="37"/>
    </row>
    <row r="3594" spans="7:8" x14ac:dyDescent="0.3">
      <c r="G3594" s="35"/>
      <c r="H3594" s="37"/>
    </row>
    <row r="3595" spans="7:8" x14ac:dyDescent="0.3">
      <c r="G3595" s="35"/>
      <c r="H3595" s="37"/>
    </row>
    <row r="3596" spans="7:8" x14ac:dyDescent="0.3">
      <c r="G3596" s="35"/>
      <c r="H3596" s="37"/>
    </row>
    <row r="3597" spans="7:8" x14ac:dyDescent="0.3">
      <c r="G3597" s="35"/>
      <c r="H3597" s="37"/>
    </row>
    <row r="3598" spans="7:8" x14ac:dyDescent="0.3">
      <c r="G3598" s="35"/>
      <c r="H3598" s="37"/>
    </row>
    <row r="3599" spans="7:8" x14ac:dyDescent="0.3">
      <c r="G3599" s="35"/>
      <c r="H3599" s="37"/>
    </row>
    <row r="3600" spans="7:8" x14ac:dyDescent="0.3">
      <c r="G3600" s="35"/>
      <c r="H3600" s="37"/>
    </row>
    <row r="3601" spans="7:8" x14ac:dyDescent="0.3">
      <c r="G3601" s="35"/>
      <c r="H3601" s="37"/>
    </row>
    <row r="3602" spans="7:8" x14ac:dyDescent="0.3">
      <c r="G3602" s="35"/>
      <c r="H3602" s="37"/>
    </row>
    <row r="3603" spans="7:8" x14ac:dyDescent="0.3">
      <c r="G3603" s="35"/>
      <c r="H3603" s="37"/>
    </row>
    <row r="3604" spans="7:8" x14ac:dyDescent="0.3">
      <c r="G3604" s="35"/>
      <c r="H3604" s="37"/>
    </row>
    <row r="3605" spans="7:8" x14ac:dyDescent="0.3">
      <c r="G3605" s="35"/>
      <c r="H3605" s="37"/>
    </row>
    <row r="3606" spans="7:8" x14ac:dyDescent="0.3">
      <c r="G3606" s="35"/>
      <c r="H3606" s="37"/>
    </row>
    <row r="3607" spans="7:8" x14ac:dyDescent="0.3">
      <c r="G3607" s="35"/>
      <c r="H3607" s="37"/>
    </row>
    <row r="3608" spans="7:8" x14ac:dyDescent="0.3">
      <c r="G3608" s="35"/>
      <c r="H3608" s="37"/>
    </row>
    <row r="3609" spans="7:8" x14ac:dyDescent="0.3">
      <c r="G3609" s="35"/>
      <c r="H3609" s="37"/>
    </row>
    <row r="3610" spans="7:8" x14ac:dyDescent="0.3">
      <c r="G3610" s="35"/>
      <c r="H3610" s="37"/>
    </row>
    <row r="3611" spans="7:8" x14ac:dyDescent="0.3">
      <c r="G3611" s="35"/>
      <c r="H3611" s="37"/>
    </row>
    <row r="3612" spans="7:8" x14ac:dyDescent="0.3">
      <c r="G3612" s="35"/>
      <c r="H3612" s="37"/>
    </row>
    <row r="3613" spans="7:8" x14ac:dyDescent="0.3">
      <c r="G3613" s="35"/>
      <c r="H3613" s="37"/>
    </row>
    <row r="3614" spans="7:8" x14ac:dyDescent="0.3">
      <c r="G3614" s="35"/>
      <c r="H3614" s="37"/>
    </row>
    <row r="3615" spans="7:8" x14ac:dyDescent="0.3">
      <c r="G3615" s="35"/>
      <c r="H3615" s="37"/>
    </row>
    <row r="3616" spans="7:8" x14ac:dyDescent="0.3">
      <c r="G3616" s="35"/>
      <c r="H3616" s="37"/>
    </row>
    <row r="3617" spans="7:8" x14ac:dyDescent="0.3">
      <c r="G3617" s="35"/>
      <c r="H3617" s="37"/>
    </row>
    <row r="3618" spans="7:8" x14ac:dyDescent="0.3">
      <c r="G3618" s="35"/>
      <c r="H3618" s="37"/>
    </row>
    <row r="3619" spans="7:8" x14ac:dyDescent="0.3">
      <c r="G3619" s="35"/>
      <c r="H3619" s="37"/>
    </row>
    <row r="3620" spans="7:8" x14ac:dyDescent="0.3">
      <c r="G3620" s="35"/>
      <c r="H3620" s="37"/>
    </row>
    <row r="3621" spans="7:8" x14ac:dyDescent="0.3">
      <c r="G3621" s="35"/>
      <c r="H3621" s="37"/>
    </row>
    <row r="3622" spans="7:8" x14ac:dyDescent="0.3">
      <c r="G3622" s="35"/>
      <c r="H3622" s="37"/>
    </row>
    <row r="3623" spans="7:8" x14ac:dyDescent="0.3">
      <c r="G3623" s="35"/>
      <c r="H3623" s="37"/>
    </row>
    <row r="3624" spans="7:8" x14ac:dyDescent="0.3">
      <c r="G3624" s="35"/>
      <c r="H3624" s="37"/>
    </row>
    <row r="3625" spans="7:8" x14ac:dyDescent="0.3">
      <c r="G3625" s="35"/>
      <c r="H3625" s="37"/>
    </row>
    <row r="3626" spans="7:8" x14ac:dyDescent="0.3">
      <c r="G3626" s="35"/>
      <c r="H3626" s="37"/>
    </row>
    <row r="3627" spans="7:8" x14ac:dyDescent="0.3">
      <c r="G3627" s="35"/>
      <c r="H3627" s="37"/>
    </row>
    <row r="3628" spans="7:8" x14ac:dyDescent="0.3">
      <c r="G3628" s="35"/>
      <c r="H3628" s="37"/>
    </row>
    <row r="3629" spans="7:8" x14ac:dyDescent="0.3">
      <c r="G3629" s="35"/>
      <c r="H3629" s="37"/>
    </row>
    <row r="3630" spans="7:8" x14ac:dyDescent="0.3">
      <c r="G3630" s="35"/>
      <c r="H3630" s="37"/>
    </row>
    <row r="3631" spans="7:8" x14ac:dyDescent="0.3">
      <c r="G3631" s="35"/>
      <c r="H3631" s="37"/>
    </row>
    <row r="3632" spans="7:8" x14ac:dyDescent="0.3">
      <c r="G3632" s="35"/>
      <c r="H3632" s="37"/>
    </row>
    <row r="3633" spans="7:8" x14ac:dyDescent="0.3">
      <c r="G3633" s="35"/>
      <c r="H3633" s="37"/>
    </row>
    <row r="3634" spans="7:8" x14ac:dyDescent="0.3">
      <c r="G3634" s="35"/>
      <c r="H3634" s="37"/>
    </row>
    <row r="3635" spans="7:8" x14ac:dyDescent="0.3">
      <c r="G3635" s="35"/>
      <c r="H3635" s="37"/>
    </row>
    <row r="3636" spans="7:8" x14ac:dyDescent="0.3">
      <c r="G3636" s="35"/>
      <c r="H3636" s="37"/>
    </row>
    <row r="3637" spans="7:8" x14ac:dyDescent="0.3">
      <c r="G3637" s="35"/>
      <c r="H3637" s="37"/>
    </row>
    <row r="3638" spans="7:8" x14ac:dyDescent="0.3">
      <c r="G3638" s="35"/>
      <c r="H3638" s="37"/>
    </row>
    <row r="3639" spans="7:8" x14ac:dyDescent="0.3">
      <c r="G3639" s="35"/>
      <c r="H3639" s="37"/>
    </row>
    <row r="3640" spans="7:8" x14ac:dyDescent="0.3">
      <c r="G3640" s="35"/>
      <c r="H3640" s="37"/>
    </row>
    <row r="3641" spans="7:8" x14ac:dyDescent="0.3">
      <c r="G3641" s="35"/>
      <c r="H3641" s="37"/>
    </row>
    <row r="3642" spans="7:8" x14ac:dyDescent="0.3">
      <c r="G3642" s="35"/>
      <c r="H3642" s="37"/>
    </row>
    <row r="3643" spans="7:8" x14ac:dyDescent="0.3">
      <c r="G3643" s="35"/>
      <c r="H3643" s="37"/>
    </row>
    <row r="3644" spans="7:8" x14ac:dyDescent="0.3">
      <c r="G3644" s="35"/>
      <c r="H3644" s="37"/>
    </row>
    <row r="3645" spans="7:8" x14ac:dyDescent="0.3">
      <c r="G3645" s="35"/>
      <c r="H3645" s="37"/>
    </row>
    <row r="3646" spans="7:8" x14ac:dyDescent="0.3">
      <c r="G3646" s="35"/>
      <c r="H3646" s="37"/>
    </row>
    <row r="3647" spans="7:8" x14ac:dyDescent="0.3">
      <c r="G3647" s="35"/>
      <c r="H3647" s="37"/>
    </row>
    <row r="3648" spans="7:8" x14ac:dyDescent="0.3">
      <c r="G3648" s="35"/>
      <c r="H3648" s="37"/>
    </row>
    <row r="3649" spans="7:8" x14ac:dyDescent="0.3">
      <c r="G3649" s="35"/>
      <c r="H3649" s="37"/>
    </row>
    <row r="3650" spans="7:8" x14ac:dyDescent="0.3">
      <c r="G3650" s="35"/>
      <c r="H3650" s="37"/>
    </row>
    <row r="3651" spans="7:8" x14ac:dyDescent="0.3">
      <c r="G3651" s="35"/>
      <c r="H3651" s="37"/>
    </row>
    <row r="3652" spans="7:8" x14ac:dyDescent="0.3">
      <c r="G3652" s="35"/>
      <c r="H3652" s="37"/>
    </row>
    <row r="3653" spans="7:8" x14ac:dyDescent="0.3">
      <c r="G3653" s="35"/>
      <c r="H3653" s="37"/>
    </row>
    <row r="3654" spans="7:8" x14ac:dyDescent="0.3">
      <c r="G3654" s="35"/>
      <c r="H3654" s="37"/>
    </row>
    <row r="3655" spans="7:8" x14ac:dyDescent="0.3">
      <c r="G3655" s="35"/>
      <c r="H3655" s="37"/>
    </row>
    <row r="3656" spans="7:8" x14ac:dyDescent="0.3">
      <c r="G3656" s="35"/>
      <c r="H3656" s="37"/>
    </row>
    <row r="3657" spans="7:8" x14ac:dyDescent="0.3">
      <c r="G3657" s="35"/>
      <c r="H3657" s="37"/>
    </row>
    <row r="3658" spans="7:8" x14ac:dyDescent="0.3">
      <c r="G3658" s="35"/>
      <c r="H3658" s="37"/>
    </row>
    <row r="3659" spans="7:8" x14ac:dyDescent="0.3">
      <c r="G3659" s="35"/>
      <c r="H3659" s="37"/>
    </row>
    <row r="3660" spans="7:8" x14ac:dyDescent="0.3">
      <c r="G3660" s="35"/>
      <c r="H3660" s="37"/>
    </row>
    <row r="3661" spans="7:8" x14ac:dyDescent="0.3">
      <c r="G3661" s="35"/>
      <c r="H3661" s="37"/>
    </row>
    <row r="3662" spans="7:8" x14ac:dyDescent="0.3">
      <c r="G3662" s="35"/>
      <c r="H3662" s="37"/>
    </row>
    <row r="3663" spans="7:8" x14ac:dyDescent="0.3">
      <c r="G3663" s="35"/>
      <c r="H3663" s="37"/>
    </row>
    <row r="3664" spans="7:8" x14ac:dyDescent="0.3">
      <c r="G3664" s="35"/>
      <c r="H3664" s="37"/>
    </row>
    <row r="3665" spans="7:8" x14ac:dyDescent="0.3">
      <c r="G3665" s="35"/>
      <c r="H3665" s="37"/>
    </row>
    <row r="3666" spans="7:8" x14ac:dyDescent="0.3">
      <c r="G3666" s="35"/>
      <c r="H3666" s="37"/>
    </row>
    <row r="3667" spans="7:8" x14ac:dyDescent="0.3">
      <c r="G3667" s="35"/>
      <c r="H3667" s="37"/>
    </row>
    <row r="3668" spans="7:8" x14ac:dyDescent="0.3">
      <c r="G3668" s="35"/>
      <c r="H3668" s="37"/>
    </row>
    <row r="3669" spans="7:8" x14ac:dyDescent="0.3">
      <c r="G3669" s="35"/>
      <c r="H3669" s="37"/>
    </row>
    <row r="3670" spans="7:8" x14ac:dyDescent="0.3">
      <c r="G3670" s="35"/>
      <c r="H3670" s="37"/>
    </row>
    <row r="3671" spans="7:8" x14ac:dyDescent="0.3">
      <c r="G3671" s="35"/>
      <c r="H3671" s="37"/>
    </row>
    <row r="3672" spans="7:8" x14ac:dyDescent="0.3">
      <c r="G3672" s="35"/>
      <c r="H3672" s="37"/>
    </row>
    <row r="3673" spans="7:8" x14ac:dyDescent="0.3">
      <c r="G3673" s="35"/>
      <c r="H3673" s="37"/>
    </row>
    <row r="3674" spans="7:8" x14ac:dyDescent="0.3">
      <c r="G3674" s="35"/>
      <c r="H3674" s="37"/>
    </row>
    <row r="3675" spans="7:8" x14ac:dyDescent="0.3">
      <c r="G3675" s="35"/>
      <c r="H3675" s="37"/>
    </row>
    <row r="3676" spans="7:8" x14ac:dyDescent="0.3">
      <c r="G3676" s="35"/>
      <c r="H3676" s="37"/>
    </row>
    <row r="3677" spans="7:8" x14ac:dyDescent="0.3">
      <c r="G3677" s="35"/>
      <c r="H3677" s="37"/>
    </row>
    <row r="3678" spans="7:8" x14ac:dyDescent="0.3">
      <c r="G3678" s="35"/>
      <c r="H3678" s="37"/>
    </row>
    <row r="3679" spans="7:8" x14ac:dyDescent="0.3">
      <c r="G3679" s="35"/>
      <c r="H3679" s="37"/>
    </row>
    <row r="3680" spans="7:8" x14ac:dyDescent="0.3">
      <c r="G3680" s="35"/>
      <c r="H3680" s="37"/>
    </row>
    <row r="3681" spans="7:8" x14ac:dyDescent="0.3">
      <c r="G3681" s="35"/>
      <c r="H3681" s="37"/>
    </row>
    <row r="3682" spans="7:8" x14ac:dyDescent="0.3">
      <c r="G3682" s="35"/>
      <c r="H3682" s="37"/>
    </row>
    <row r="3683" spans="7:8" x14ac:dyDescent="0.3">
      <c r="G3683" s="35"/>
      <c r="H3683" s="37"/>
    </row>
    <row r="3684" spans="7:8" x14ac:dyDescent="0.3">
      <c r="G3684" s="35"/>
      <c r="H3684" s="37"/>
    </row>
    <row r="3685" spans="7:8" x14ac:dyDescent="0.3">
      <c r="G3685" s="35"/>
      <c r="H3685" s="37"/>
    </row>
    <row r="3686" spans="7:8" x14ac:dyDescent="0.3">
      <c r="G3686" s="35"/>
      <c r="H3686" s="37"/>
    </row>
    <row r="3687" spans="7:8" x14ac:dyDescent="0.3">
      <c r="G3687" s="35"/>
      <c r="H3687" s="37"/>
    </row>
    <row r="3688" spans="7:8" x14ac:dyDescent="0.3">
      <c r="G3688" s="35"/>
      <c r="H3688" s="37"/>
    </row>
    <row r="3689" spans="7:8" x14ac:dyDescent="0.3">
      <c r="G3689" s="35"/>
      <c r="H3689" s="37"/>
    </row>
    <row r="3690" spans="7:8" x14ac:dyDescent="0.3">
      <c r="G3690" s="35"/>
      <c r="H3690" s="37"/>
    </row>
    <row r="3691" spans="7:8" x14ac:dyDescent="0.3">
      <c r="G3691" s="35"/>
      <c r="H3691" s="37"/>
    </row>
    <row r="3692" spans="7:8" x14ac:dyDescent="0.3">
      <c r="G3692" s="35"/>
      <c r="H3692" s="37"/>
    </row>
    <row r="3693" spans="7:8" x14ac:dyDescent="0.3">
      <c r="G3693" s="35"/>
      <c r="H3693" s="37"/>
    </row>
    <row r="3694" spans="7:8" x14ac:dyDescent="0.3">
      <c r="G3694" s="35"/>
      <c r="H3694" s="37"/>
    </row>
    <row r="3695" spans="7:8" x14ac:dyDescent="0.3">
      <c r="G3695" s="35"/>
      <c r="H3695" s="37"/>
    </row>
    <row r="3696" spans="7:8" x14ac:dyDescent="0.3">
      <c r="G3696" s="35"/>
      <c r="H3696" s="37"/>
    </row>
    <row r="3697" spans="7:8" x14ac:dyDescent="0.3">
      <c r="G3697" s="35"/>
      <c r="H3697" s="37"/>
    </row>
    <row r="3698" spans="7:8" x14ac:dyDescent="0.3">
      <c r="G3698" s="35"/>
      <c r="H3698" s="37"/>
    </row>
    <row r="3699" spans="7:8" x14ac:dyDescent="0.3">
      <c r="G3699" s="35"/>
      <c r="H3699" s="37"/>
    </row>
    <row r="3700" spans="7:8" x14ac:dyDescent="0.3">
      <c r="G3700" s="35"/>
      <c r="H3700" s="37"/>
    </row>
    <row r="3701" spans="7:8" x14ac:dyDescent="0.3">
      <c r="G3701" s="35"/>
      <c r="H3701" s="37"/>
    </row>
    <row r="3702" spans="7:8" x14ac:dyDescent="0.3">
      <c r="G3702" s="35"/>
      <c r="H3702" s="37"/>
    </row>
    <row r="3703" spans="7:8" x14ac:dyDescent="0.3">
      <c r="G3703" s="35"/>
      <c r="H3703" s="37"/>
    </row>
    <row r="3704" spans="7:8" x14ac:dyDescent="0.3">
      <c r="G3704" s="35"/>
      <c r="H3704" s="37"/>
    </row>
    <row r="3705" spans="7:8" x14ac:dyDescent="0.3">
      <c r="G3705" s="35"/>
      <c r="H3705" s="37"/>
    </row>
    <row r="3706" spans="7:8" x14ac:dyDescent="0.3">
      <c r="G3706" s="35"/>
      <c r="H3706" s="37"/>
    </row>
    <row r="3707" spans="7:8" x14ac:dyDescent="0.3">
      <c r="G3707" s="35"/>
      <c r="H3707" s="37"/>
    </row>
    <row r="3708" spans="7:8" x14ac:dyDescent="0.3">
      <c r="G3708" s="35"/>
      <c r="H3708" s="37"/>
    </row>
    <row r="3709" spans="7:8" x14ac:dyDescent="0.3">
      <c r="G3709" s="35"/>
      <c r="H3709" s="37"/>
    </row>
    <row r="3710" spans="7:8" x14ac:dyDescent="0.3">
      <c r="G3710" s="35"/>
      <c r="H3710" s="37"/>
    </row>
    <row r="3711" spans="7:8" x14ac:dyDescent="0.3">
      <c r="G3711" s="35"/>
      <c r="H3711" s="37"/>
    </row>
    <row r="3712" spans="7:8" x14ac:dyDescent="0.3">
      <c r="G3712" s="35"/>
      <c r="H3712" s="37"/>
    </row>
    <row r="3713" spans="7:8" x14ac:dyDescent="0.3">
      <c r="G3713" s="35"/>
      <c r="H3713" s="37"/>
    </row>
    <row r="3714" spans="7:8" x14ac:dyDescent="0.3">
      <c r="G3714" s="35"/>
      <c r="H3714" s="37"/>
    </row>
    <row r="3715" spans="7:8" x14ac:dyDescent="0.3">
      <c r="G3715" s="35"/>
      <c r="H3715" s="37"/>
    </row>
    <row r="3716" spans="7:8" x14ac:dyDescent="0.3">
      <c r="G3716" s="35"/>
      <c r="H3716" s="37"/>
    </row>
    <row r="3717" spans="7:8" x14ac:dyDescent="0.3">
      <c r="G3717" s="35"/>
      <c r="H3717" s="37"/>
    </row>
    <row r="3718" spans="7:8" x14ac:dyDescent="0.3">
      <c r="G3718" s="35"/>
      <c r="H3718" s="37"/>
    </row>
    <row r="3719" spans="7:8" x14ac:dyDescent="0.3">
      <c r="G3719" s="35"/>
      <c r="H3719" s="37"/>
    </row>
    <row r="3720" spans="7:8" x14ac:dyDescent="0.3">
      <c r="G3720" s="35"/>
      <c r="H3720" s="37"/>
    </row>
    <row r="3721" spans="7:8" x14ac:dyDescent="0.3">
      <c r="G3721" s="35"/>
      <c r="H3721" s="37"/>
    </row>
    <row r="3722" spans="7:8" x14ac:dyDescent="0.3">
      <c r="G3722" s="35"/>
      <c r="H3722" s="37"/>
    </row>
    <row r="3723" spans="7:8" x14ac:dyDescent="0.3">
      <c r="G3723" s="35"/>
      <c r="H3723" s="37"/>
    </row>
    <row r="3724" spans="7:8" x14ac:dyDescent="0.3">
      <c r="G3724" s="35"/>
      <c r="H3724" s="37"/>
    </row>
    <row r="3725" spans="7:8" x14ac:dyDescent="0.3">
      <c r="G3725" s="35"/>
      <c r="H3725" s="37"/>
    </row>
    <row r="3726" spans="7:8" x14ac:dyDescent="0.3">
      <c r="G3726" s="35"/>
      <c r="H3726" s="37"/>
    </row>
    <row r="3727" spans="7:8" x14ac:dyDescent="0.3">
      <c r="G3727" s="35"/>
      <c r="H3727" s="37"/>
    </row>
    <row r="3728" spans="7:8" x14ac:dyDescent="0.3">
      <c r="G3728" s="35"/>
      <c r="H3728" s="37"/>
    </row>
    <row r="3729" spans="7:8" x14ac:dyDescent="0.3">
      <c r="G3729" s="35"/>
      <c r="H3729" s="37"/>
    </row>
    <row r="3730" spans="7:8" x14ac:dyDescent="0.3">
      <c r="G3730" s="35"/>
      <c r="H3730" s="37"/>
    </row>
    <row r="3731" spans="7:8" x14ac:dyDescent="0.3">
      <c r="G3731" s="35"/>
      <c r="H3731" s="37"/>
    </row>
    <row r="3732" spans="7:8" x14ac:dyDescent="0.3">
      <c r="G3732" s="35"/>
      <c r="H3732" s="37"/>
    </row>
    <row r="3733" spans="7:8" x14ac:dyDescent="0.3">
      <c r="G3733" s="35"/>
      <c r="H3733" s="37"/>
    </row>
    <row r="3734" spans="7:8" x14ac:dyDescent="0.3">
      <c r="G3734" s="35"/>
      <c r="H3734" s="37"/>
    </row>
    <row r="3735" spans="7:8" x14ac:dyDescent="0.3">
      <c r="G3735" s="35"/>
      <c r="H3735" s="37"/>
    </row>
    <row r="3736" spans="7:8" x14ac:dyDescent="0.3">
      <c r="G3736" s="35"/>
      <c r="H3736" s="37"/>
    </row>
    <row r="3737" spans="7:8" x14ac:dyDescent="0.3">
      <c r="G3737" s="35"/>
      <c r="H3737" s="37"/>
    </row>
    <row r="3738" spans="7:8" x14ac:dyDescent="0.3">
      <c r="G3738" s="35"/>
      <c r="H3738" s="37"/>
    </row>
    <row r="3739" spans="7:8" x14ac:dyDescent="0.3">
      <c r="G3739" s="35"/>
      <c r="H3739" s="37"/>
    </row>
    <row r="3740" spans="7:8" x14ac:dyDescent="0.3">
      <c r="G3740" s="35"/>
      <c r="H3740" s="37"/>
    </row>
    <row r="3741" spans="7:8" x14ac:dyDescent="0.3">
      <c r="G3741" s="35"/>
      <c r="H3741" s="37"/>
    </row>
    <row r="3742" spans="7:8" x14ac:dyDescent="0.3">
      <c r="G3742" s="35"/>
      <c r="H3742" s="37"/>
    </row>
    <row r="3743" spans="7:8" x14ac:dyDescent="0.3">
      <c r="G3743" s="35"/>
      <c r="H3743" s="37"/>
    </row>
    <row r="3744" spans="7:8" x14ac:dyDescent="0.3">
      <c r="G3744" s="35"/>
      <c r="H3744" s="37"/>
    </row>
    <row r="3745" spans="7:8" x14ac:dyDescent="0.3">
      <c r="G3745" s="35"/>
      <c r="H3745" s="37"/>
    </row>
    <row r="3746" spans="7:8" x14ac:dyDescent="0.3">
      <c r="G3746" s="35"/>
      <c r="H3746" s="37"/>
    </row>
    <row r="3747" spans="7:8" x14ac:dyDescent="0.3">
      <c r="G3747" s="35"/>
      <c r="H3747" s="37"/>
    </row>
    <row r="3748" spans="7:8" x14ac:dyDescent="0.3">
      <c r="G3748" s="35"/>
      <c r="H3748" s="37"/>
    </row>
    <row r="3749" spans="7:8" x14ac:dyDescent="0.3">
      <c r="G3749" s="35"/>
      <c r="H3749" s="37"/>
    </row>
    <row r="3750" spans="7:8" x14ac:dyDescent="0.3">
      <c r="G3750" s="35"/>
      <c r="H3750" s="37"/>
    </row>
    <row r="3751" spans="7:8" x14ac:dyDescent="0.3">
      <c r="G3751" s="35"/>
      <c r="H3751" s="37"/>
    </row>
    <row r="3752" spans="7:8" x14ac:dyDescent="0.3">
      <c r="G3752" s="35"/>
      <c r="H3752" s="37"/>
    </row>
    <row r="3753" spans="7:8" x14ac:dyDescent="0.3">
      <c r="G3753" s="35"/>
      <c r="H3753" s="37"/>
    </row>
    <row r="3754" spans="7:8" x14ac:dyDescent="0.3">
      <c r="G3754" s="35"/>
      <c r="H3754" s="37"/>
    </row>
    <row r="3755" spans="7:8" x14ac:dyDescent="0.3">
      <c r="G3755" s="35"/>
      <c r="H3755" s="37"/>
    </row>
    <row r="3756" spans="7:8" x14ac:dyDescent="0.3">
      <c r="G3756" s="35"/>
      <c r="H3756" s="37"/>
    </row>
    <row r="3757" spans="7:8" x14ac:dyDescent="0.3">
      <c r="G3757" s="35"/>
      <c r="H3757" s="37"/>
    </row>
    <row r="3758" spans="7:8" x14ac:dyDescent="0.3">
      <c r="G3758" s="35"/>
      <c r="H3758" s="37"/>
    </row>
    <row r="3759" spans="7:8" x14ac:dyDescent="0.3">
      <c r="G3759" s="35"/>
      <c r="H3759" s="37"/>
    </row>
    <row r="3760" spans="7:8" x14ac:dyDescent="0.3">
      <c r="G3760" s="35"/>
      <c r="H3760" s="37"/>
    </row>
    <row r="3761" spans="7:8" x14ac:dyDescent="0.3">
      <c r="G3761" s="35"/>
      <c r="H3761" s="37"/>
    </row>
    <row r="3762" spans="7:8" x14ac:dyDescent="0.3">
      <c r="G3762" s="35"/>
      <c r="H3762" s="37"/>
    </row>
    <row r="3763" spans="7:8" x14ac:dyDescent="0.3">
      <c r="G3763" s="35"/>
      <c r="H3763" s="37"/>
    </row>
    <row r="3764" spans="7:8" x14ac:dyDescent="0.3">
      <c r="G3764" s="35"/>
      <c r="H3764" s="37"/>
    </row>
    <row r="3765" spans="7:8" x14ac:dyDescent="0.3">
      <c r="G3765" s="35"/>
      <c r="H3765" s="37"/>
    </row>
    <row r="3766" spans="7:8" x14ac:dyDescent="0.3">
      <c r="G3766" s="35"/>
      <c r="H3766" s="37"/>
    </row>
    <row r="3767" spans="7:8" x14ac:dyDescent="0.3">
      <c r="G3767" s="35"/>
      <c r="H3767" s="37"/>
    </row>
    <row r="3768" spans="7:8" x14ac:dyDescent="0.3">
      <c r="G3768" s="35"/>
      <c r="H3768" s="37"/>
    </row>
    <row r="3769" spans="7:8" x14ac:dyDescent="0.3">
      <c r="G3769" s="35"/>
      <c r="H3769" s="37"/>
    </row>
    <row r="3770" spans="7:8" x14ac:dyDescent="0.3">
      <c r="G3770" s="35"/>
      <c r="H3770" s="37"/>
    </row>
    <row r="3771" spans="7:8" x14ac:dyDescent="0.3">
      <c r="G3771" s="35"/>
      <c r="H3771" s="37"/>
    </row>
    <row r="3772" spans="7:8" x14ac:dyDescent="0.3">
      <c r="G3772" s="35"/>
      <c r="H3772" s="37"/>
    </row>
    <row r="3773" spans="7:8" x14ac:dyDescent="0.3">
      <c r="G3773" s="35"/>
      <c r="H3773" s="37"/>
    </row>
    <row r="3774" spans="7:8" x14ac:dyDescent="0.3">
      <c r="G3774" s="35"/>
      <c r="H3774" s="37"/>
    </row>
    <row r="3775" spans="7:8" x14ac:dyDescent="0.3">
      <c r="G3775" s="35"/>
      <c r="H3775" s="37"/>
    </row>
    <row r="3776" spans="7:8" x14ac:dyDescent="0.3">
      <c r="G3776" s="35"/>
      <c r="H3776" s="37"/>
    </row>
    <row r="3777" spans="7:8" x14ac:dyDescent="0.3">
      <c r="G3777" s="35"/>
      <c r="H3777" s="37"/>
    </row>
    <row r="3778" spans="7:8" x14ac:dyDescent="0.3">
      <c r="G3778" s="35"/>
      <c r="H3778" s="37"/>
    </row>
    <row r="3779" spans="7:8" x14ac:dyDescent="0.3">
      <c r="G3779" s="35"/>
      <c r="H3779" s="37"/>
    </row>
    <row r="3780" spans="7:8" x14ac:dyDescent="0.3">
      <c r="G3780" s="35"/>
      <c r="H3780" s="37"/>
    </row>
    <row r="3781" spans="7:8" x14ac:dyDescent="0.3">
      <c r="G3781" s="35"/>
      <c r="H3781" s="37"/>
    </row>
    <row r="3782" spans="7:8" x14ac:dyDescent="0.3">
      <c r="G3782" s="35"/>
      <c r="H3782" s="37"/>
    </row>
    <row r="3783" spans="7:8" x14ac:dyDescent="0.3">
      <c r="G3783" s="35"/>
      <c r="H3783" s="37"/>
    </row>
    <row r="3784" spans="7:8" x14ac:dyDescent="0.3">
      <c r="G3784" s="35"/>
      <c r="H3784" s="37"/>
    </row>
    <row r="3785" spans="7:8" x14ac:dyDescent="0.3">
      <c r="G3785" s="35"/>
      <c r="H3785" s="37"/>
    </row>
    <row r="3786" spans="7:8" x14ac:dyDescent="0.3">
      <c r="G3786" s="35"/>
      <c r="H3786" s="37"/>
    </row>
    <row r="3787" spans="7:8" x14ac:dyDescent="0.3">
      <c r="G3787" s="35"/>
      <c r="H3787" s="37"/>
    </row>
    <row r="3788" spans="7:8" x14ac:dyDescent="0.3">
      <c r="G3788" s="35"/>
      <c r="H3788" s="37"/>
    </row>
    <row r="3789" spans="7:8" x14ac:dyDescent="0.3">
      <c r="G3789" s="35"/>
      <c r="H3789" s="37"/>
    </row>
    <row r="3790" spans="7:8" x14ac:dyDescent="0.3">
      <c r="G3790" s="35"/>
      <c r="H3790" s="37"/>
    </row>
    <row r="3791" spans="7:8" x14ac:dyDescent="0.3">
      <c r="G3791" s="35"/>
      <c r="H3791" s="37"/>
    </row>
    <row r="3792" spans="7:8" x14ac:dyDescent="0.3">
      <c r="G3792" s="35"/>
      <c r="H3792" s="37"/>
    </row>
    <row r="3793" spans="7:8" x14ac:dyDescent="0.3">
      <c r="G3793" s="35"/>
      <c r="H3793" s="37"/>
    </row>
    <row r="3794" spans="7:8" x14ac:dyDescent="0.3">
      <c r="G3794" s="35"/>
      <c r="H3794" s="37"/>
    </row>
    <row r="3795" spans="7:8" x14ac:dyDescent="0.3">
      <c r="G3795" s="35"/>
      <c r="H3795" s="37"/>
    </row>
    <row r="3796" spans="7:8" x14ac:dyDescent="0.3">
      <c r="G3796" s="35"/>
      <c r="H3796" s="37"/>
    </row>
    <row r="3797" spans="7:8" x14ac:dyDescent="0.3">
      <c r="G3797" s="35"/>
      <c r="H3797" s="37"/>
    </row>
    <row r="3798" spans="7:8" x14ac:dyDescent="0.3">
      <c r="G3798" s="35"/>
      <c r="H3798" s="37"/>
    </row>
    <row r="3799" spans="7:8" x14ac:dyDescent="0.3">
      <c r="G3799" s="35"/>
      <c r="H3799" s="37"/>
    </row>
    <row r="3800" spans="7:8" x14ac:dyDescent="0.3">
      <c r="G3800" s="35"/>
      <c r="H3800" s="37"/>
    </row>
    <row r="3801" spans="7:8" x14ac:dyDescent="0.3">
      <c r="G3801" s="35"/>
      <c r="H3801" s="37"/>
    </row>
    <row r="3802" spans="7:8" x14ac:dyDescent="0.3">
      <c r="G3802" s="35"/>
      <c r="H3802" s="37"/>
    </row>
    <row r="3803" spans="7:8" x14ac:dyDescent="0.3">
      <c r="G3803" s="35"/>
      <c r="H3803" s="37"/>
    </row>
    <row r="3804" spans="7:8" x14ac:dyDescent="0.3">
      <c r="G3804" s="35"/>
      <c r="H3804" s="37"/>
    </row>
    <row r="3805" spans="7:8" x14ac:dyDescent="0.3">
      <c r="G3805" s="35"/>
      <c r="H3805" s="37"/>
    </row>
    <row r="3806" spans="7:8" x14ac:dyDescent="0.3">
      <c r="G3806" s="35"/>
      <c r="H3806" s="37"/>
    </row>
    <row r="3807" spans="7:8" x14ac:dyDescent="0.3">
      <c r="G3807" s="35"/>
      <c r="H3807" s="37"/>
    </row>
    <row r="3808" spans="7:8" x14ac:dyDescent="0.3">
      <c r="G3808" s="35"/>
      <c r="H3808" s="37"/>
    </row>
    <row r="3809" spans="7:8" x14ac:dyDescent="0.3">
      <c r="G3809" s="35"/>
      <c r="H3809" s="37"/>
    </row>
    <row r="3810" spans="7:8" x14ac:dyDescent="0.3">
      <c r="G3810" s="35"/>
      <c r="H3810" s="37"/>
    </row>
    <row r="3811" spans="7:8" x14ac:dyDescent="0.3">
      <c r="G3811" s="35"/>
      <c r="H3811" s="37"/>
    </row>
    <row r="3812" spans="7:8" x14ac:dyDescent="0.3">
      <c r="G3812" s="35"/>
      <c r="H3812" s="37"/>
    </row>
    <row r="3813" spans="7:8" x14ac:dyDescent="0.3">
      <c r="G3813" s="35"/>
      <c r="H3813" s="37"/>
    </row>
    <row r="3814" spans="7:8" x14ac:dyDescent="0.3">
      <c r="G3814" s="35"/>
      <c r="H3814" s="37"/>
    </row>
    <row r="3815" spans="7:8" x14ac:dyDescent="0.3">
      <c r="G3815" s="35"/>
      <c r="H3815" s="37"/>
    </row>
    <row r="3816" spans="7:8" x14ac:dyDescent="0.3">
      <c r="G3816" s="35"/>
      <c r="H3816" s="37"/>
    </row>
    <row r="3817" spans="7:8" x14ac:dyDescent="0.3">
      <c r="G3817" s="35"/>
      <c r="H3817" s="37"/>
    </row>
    <row r="3818" spans="7:8" x14ac:dyDescent="0.3">
      <c r="G3818" s="35"/>
      <c r="H3818" s="37"/>
    </row>
    <row r="3819" spans="7:8" x14ac:dyDescent="0.3">
      <c r="G3819" s="35"/>
      <c r="H3819" s="37"/>
    </row>
    <row r="3820" spans="7:8" x14ac:dyDescent="0.3">
      <c r="G3820" s="35"/>
      <c r="H3820" s="37"/>
    </row>
    <row r="3821" spans="7:8" x14ac:dyDescent="0.3">
      <c r="G3821" s="35"/>
      <c r="H3821" s="37"/>
    </row>
    <row r="3822" spans="7:8" x14ac:dyDescent="0.3">
      <c r="G3822" s="35"/>
      <c r="H3822" s="37"/>
    </row>
    <row r="3823" spans="7:8" x14ac:dyDescent="0.3">
      <c r="G3823" s="35"/>
      <c r="H3823" s="37"/>
    </row>
    <row r="3824" spans="7:8" x14ac:dyDescent="0.3">
      <c r="G3824" s="35"/>
      <c r="H3824" s="37"/>
    </row>
    <row r="3825" spans="7:8" x14ac:dyDescent="0.3">
      <c r="G3825" s="35"/>
      <c r="H3825" s="37"/>
    </row>
    <row r="3826" spans="7:8" x14ac:dyDescent="0.3">
      <c r="G3826" s="35"/>
      <c r="H3826" s="37"/>
    </row>
    <row r="3827" spans="7:8" x14ac:dyDescent="0.3">
      <c r="G3827" s="35"/>
      <c r="H3827" s="37"/>
    </row>
    <row r="3828" spans="7:8" x14ac:dyDescent="0.3">
      <c r="G3828" s="35"/>
      <c r="H3828" s="37"/>
    </row>
    <row r="3829" spans="7:8" x14ac:dyDescent="0.3">
      <c r="G3829" s="35"/>
      <c r="H3829" s="37"/>
    </row>
    <row r="3830" spans="7:8" x14ac:dyDescent="0.3">
      <c r="G3830" s="35"/>
      <c r="H3830" s="37"/>
    </row>
    <row r="3831" spans="7:8" x14ac:dyDescent="0.3">
      <c r="G3831" s="35"/>
      <c r="H3831" s="37"/>
    </row>
    <row r="3832" spans="7:8" x14ac:dyDescent="0.3">
      <c r="G3832" s="35"/>
      <c r="H3832" s="37"/>
    </row>
    <row r="3833" spans="7:8" x14ac:dyDescent="0.3">
      <c r="G3833" s="35"/>
      <c r="H3833" s="37"/>
    </row>
    <row r="3834" spans="7:8" x14ac:dyDescent="0.3">
      <c r="G3834" s="35"/>
      <c r="H3834" s="37"/>
    </row>
    <row r="3835" spans="7:8" x14ac:dyDescent="0.3">
      <c r="G3835" s="35"/>
      <c r="H3835" s="37"/>
    </row>
    <row r="3836" spans="7:8" x14ac:dyDescent="0.3">
      <c r="G3836" s="35"/>
      <c r="H3836" s="37"/>
    </row>
    <row r="3837" spans="7:8" x14ac:dyDescent="0.3">
      <c r="G3837" s="35"/>
      <c r="H3837" s="37"/>
    </row>
    <row r="3838" spans="7:8" x14ac:dyDescent="0.3">
      <c r="G3838" s="35"/>
      <c r="H3838" s="37"/>
    </row>
    <row r="3839" spans="7:8" x14ac:dyDescent="0.3">
      <c r="G3839" s="35"/>
      <c r="H3839" s="37"/>
    </row>
    <row r="3840" spans="7:8" x14ac:dyDescent="0.3">
      <c r="G3840" s="35"/>
      <c r="H3840" s="37"/>
    </row>
    <row r="3841" spans="7:8" x14ac:dyDescent="0.3">
      <c r="G3841" s="35"/>
      <c r="H3841" s="37"/>
    </row>
    <row r="3842" spans="7:8" x14ac:dyDescent="0.3">
      <c r="G3842" s="35"/>
      <c r="H3842" s="37"/>
    </row>
    <row r="3843" spans="7:8" x14ac:dyDescent="0.3">
      <c r="G3843" s="35"/>
      <c r="H3843" s="37"/>
    </row>
    <row r="3844" spans="7:8" x14ac:dyDescent="0.3">
      <c r="G3844" s="35"/>
      <c r="H3844" s="37"/>
    </row>
    <row r="3845" spans="7:8" x14ac:dyDescent="0.3">
      <c r="G3845" s="35"/>
      <c r="H3845" s="37"/>
    </row>
    <row r="3846" spans="7:8" x14ac:dyDescent="0.3">
      <c r="G3846" s="35"/>
      <c r="H3846" s="37"/>
    </row>
    <row r="3847" spans="7:8" x14ac:dyDescent="0.3">
      <c r="G3847" s="35"/>
      <c r="H3847" s="37"/>
    </row>
    <row r="3848" spans="7:8" x14ac:dyDescent="0.3">
      <c r="G3848" s="35"/>
      <c r="H3848" s="37"/>
    </row>
    <row r="3849" spans="7:8" x14ac:dyDescent="0.3">
      <c r="G3849" s="35"/>
      <c r="H3849" s="37"/>
    </row>
    <row r="3850" spans="7:8" x14ac:dyDescent="0.3">
      <c r="G3850" s="35"/>
      <c r="H3850" s="37"/>
    </row>
    <row r="3851" spans="7:8" x14ac:dyDescent="0.3">
      <c r="G3851" s="35"/>
      <c r="H3851" s="37"/>
    </row>
    <row r="3852" spans="7:8" x14ac:dyDescent="0.3">
      <c r="G3852" s="35"/>
      <c r="H3852" s="37"/>
    </row>
    <row r="3853" spans="7:8" x14ac:dyDescent="0.3">
      <c r="G3853" s="35"/>
      <c r="H3853" s="37"/>
    </row>
    <row r="3854" spans="7:8" x14ac:dyDescent="0.3">
      <c r="G3854" s="35"/>
      <c r="H3854" s="37"/>
    </row>
    <row r="3855" spans="7:8" x14ac:dyDescent="0.3">
      <c r="G3855" s="35"/>
      <c r="H3855" s="37"/>
    </row>
    <row r="3856" spans="7:8" x14ac:dyDescent="0.3">
      <c r="G3856" s="35"/>
      <c r="H3856" s="37"/>
    </row>
    <row r="3857" spans="7:8" x14ac:dyDescent="0.3">
      <c r="G3857" s="35"/>
      <c r="H3857" s="37"/>
    </row>
    <row r="3858" spans="7:8" x14ac:dyDescent="0.3">
      <c r="G3858" s="35"/>
      <c r="H3858" s="37"/>
    </row>
    <row r="3859" spans="7:8" x14ac:dyDescent="0.3">
      <c r="G3859" s="35"/>
      <c r="H3859" s="37"/>
    </row>
    <row r="3860" spans="7:8" x14ac:dyDescent="0.3">
      <c r="G3860" s="35"/>
      <c r="H3860" s="37"/>
    </row>
    <row r="3861" spans="7:8" x14ac:dyDescent="0.3">
      <c r="G3861" s="35"/>
      <c r="H3861" s="37"/>
    </row>
    <row r="3862" spans="7:8" x14ac:dyDescent="0.3">
      <c r="G3862" s="35"/>
      <c r="H3862" s="37"/>
    </row>
    <row r="3863" spans="7:8" x14ac:dyDescent="0.3">
      <c r="G3863" s="35"/>
      <c r="H3863" s="37"/>
    </row>
    <row r="3864" spans="7:8" x14ac:dyDescent="0.3">
      <c r="G3864" s="35"/>
      <c r="H3864" s="37"/>
    </row>
    <row r="3865" spans="7:8" x14ac:dyDescent="0.3">
      <c r="G3865" s="35"/>
      <c r="H3865" s="37"/>
    </row>
    <row r="3866" spans="7:8" x14ac:dyDescent="0.3">
      <c r="G3866" s="35"/>
      <c r="H3866" s="37"/>
    </row>
    <row r="3867" spans="7:8" x14ac:dyDescent="0.3">
      <c r="G3867" s="35"/>
      <c r="H3867" s="37"/>
    </row>
    <row r="3868" spans="7:8" x14ac:dyDescent="0.3">
      <c r="G3868" s="35"/>
      <c r="H3868" s="37"/>
    </row>
    <row r="3869" spans="7:8" x14ac:dyDescent="0.3">
      <c r="G3869" s="35"/>
      <c r="H3869" s="37"/>
    </row>
    <row r="3870" spans="7:8" x14ac:dyDescent="0.3">
      <c r="G3870" s="35"/>
      <c r="H3870" s="37"/>
    </row>
    <row r="3871" spans="7:8" x14ac:dyDescent="0.3">
      <c r="G3871" s="35"/>
      <c r="H3871" s="37"/>
    </row>
    <row r="3872" spans="7:8" x14ac:dyDescent="0.3">
      <c r="G3872" s="35"/>
      <c r="H3872" s="37"/>
    </row>
    <row r="3873" spans="7:8" x14ac:dyDescent="0.3">
      <c r="G3873" s="35"/>
      <c r="H3873" s="37"/>
    </row>
    <row r="3874" spans="7:8" x14ac:dyDescent="0.3">
      <c r="G3874" s="35"/>
      <c r="H3874" s="37"/>
    </row>
    <row r="3875" spans="7:8" x14ac:dyDescent="0.3">
      <c r="G3875" s="35"/>
      <c r="H3875" s="37"/>
    </row>
    <row r="3876" spans="7:8" x14ac:dyDescent="0.3">
      <c r="G3876" s="35"/>
      <c r="H3876" s="37"/>
    </row>
    <row r="3877" spans="7:8" x14ac:dyDescent="0.3">
      <c r="G3877" s="35"/>
      <c r="H3877" s="37"/>
    </row>
    <row r="3878" spans="7:8" x14ac:dyDescent="0.3">
      <c r="G3878" s="35"/>
      <c r="H3878" s="37"/>
    </row>
    <row r="3879" spans="7:8" x14ac:dyDescent="0.3">
      <c r="G3879" s="35"/>
      <c r="H3879" s="37"/>
    </row>
    <row r="3880" spans="7:8" x14ac:dyDescent="0.3">
      <c r="G3880" s="35"/>
      <c r="H3880" s="37"/>
    </row>
    <row r="3881" spans="7:8" x14ac:dyDescent="0.3">
      <c r="G3881" s="35"/>
      <c r="H3881" s="37"/>
    </row>
    <row r="3882" spans="7:8" x14ac:dyDescent="0.3">
      <c r="G3882" s="35"/>
      <c r="H3882" s="37"/>
    </row>
    <row r="3883" spans="7:8" x14ac:dyDescent="0.3">
      <c r="G3883" s="35"/>
      <c r="H3883" s="37"/>
    </row>
    <row r="3884" spans="7:8" x14ac:dyDescent="0.3">
      <c r="G3884" s="35"/>
      <c r="H3884" s="37"/>
    </row>
    <row r="3885" spans="7:8" x14ac:dyDescent="0.3">
      <c r="G3885" s="35"/>
      <c r="H3885" s="37"/>
    </row>
    <row r="3886" spans="7:8" x14ac:dyDescent="0.3">
      <c r="G3886" s="35"/>
      <c r="H3886" s="37"/>
    </row>
    <row r="3887" spans="7:8" x14ac:dyDescent="0.3">
      <c r="G3887" s="35"/>
      <c r="H3887" s="37"/>
    </row>
    <row r="3888" spans="7:8" x14ac:dyDescent="0.3">
      <c r="G3888" s="35"/>
      <c r="H3888" s="37"/>
    </row>
    <row r="3889" spans="7:8" x14ac:dyDescent="0.3">
      <c r="G3889" s="35"/>
      <c r="H3889" s="37"/>
    </row>
    <row r="3890" spans="7:8" x14ac:dyDescent="0.3">
      <c r="G3890" s="35"/>
      <c r="H3890" s="37"/>
    </row>
    <row r="3891" spans="7:8" x14ac:dyDescent="0.3">
      <c r="G3891" s="35"/>
      <c r="H3891" s="37"/>
    </row>
    <row r="3892" spans="7:8" x14ac:dyDescent="0.3">
      <c r="G3892" s="35"/>
      <c r="H3892" s="37"/>
    </row>
    <row r="3893" spans="7:8" x14ac:dyDescent="0.3">
      <c r="G3893" s="35"/>
      <c r="H3893" s="37"/>
    </row>
    <row r="3894" spans="7:8" x14ac:dyDescent="0.3">
      <c r="G3894" s="35"/>
      <c r="H3894" s="37"/>
    </row>
    <row r="3895" spans="7:8" x14ac:dyDescent="0.3">
      <c r="G3895" s="35"/>
      <c r="H3895" s="37"/>
    </row>
    <row r="3896" spans="7:8" x14ac:dyDescent="0.3">
      <c r="G3896" s="35"/>
      <c r="H3896" s="37"/>
    </row>
    <row r="3897" spans="7:8" x14ac:dyDescent="0.3">
      <c r="G3897" s="35"/>
      <c r="H3897" s="37"/>
    </row>
    <row r="3898" spans="7:8" x14ac:dyDescent="0.3">
      <c r="G3898" s="35"/>
      <c r="H3898" s="37"/>
    </row>
    <row r="3899" spans="7:8" x14ac:dyDescent="0.3">
      <c r="G3899" s="35"/>
      <c r="H3899" s="37"/>
    </row>
    <row r="3900" spans="7:8" x14ac:dyDescent="0.3">
      <c r="G3900" s="35"/>
      <c r="H3900" s="37"/>
    </row>
    <row r="3901" spans="7:8" x14ac:dyDescent="0.3">
      <c r="G3901" s="35"/>
      <c r="H3901" s="37"/>
    </row>
    <row r="3902" spans="7:8" x14ac:dyDescent="0.3">
      <c r="G3902" s="35"/>
      <c r="H3902" s="37"/>
    </row>
    <row r="3903" spans="7:8" x14ac:dyDescent="0.3">
      <c r="G3903" s="35"/>
      <c r="H3903" s="37"/>
    </row>
    <row r="3904" spans="7:8" x14ac:dyDescent="0.3">
      <c r="G3904" s="35"/>
      <c r="H3904" s="37"/>
    </row>
    <row r="3905" spans="7:8" x14ac:dyDescent="0.3">
      <c r="G3905" s="35"/>
      <c r="H3905" s="37"/>
    </row>
    <row r="3906" spans="7:8" x14ac:dyDescent="0.3">
      <c r="G3906" s="35"/>
      <c r="H3906" s="37"/>
    </row>
    <row r="3907" spans="7:8" x14ac:dyDescent="0.3">
      <c r="G3907" s="35"/>
      <c r="H3907" s="37"/>
    </row>
    <row r="3908" spans="7:8" x14ac:dyDescent="0.3">
      <c r="G3908" s="35"/>
      <c r="H3908" s="37"/>
    </row>
    <row r="3909" spans="7:8" x14ac:dyDescent="0.3">
      <c r="G3909" s="35"/>
      <c r="H3909" s="37"/>
    </row>
    <row r="3910" spans="7:8" x14ac:dyDescent="0.3">
      <c r="G3910" s="35"/>
      <c r="H3910" s="37"/>
    </row>
    <row r="3911" spans="7:8" x14ac:dyDescent="0.3">
      <c r="G3911" s="35"/>
      <c r="H3911" s="37"/>
    </row>
    <row r="3912" spans="7:8" x14ac:dyDescent="0.3">
      <c r="G3912" s="35"/>
      <c r="H3912" s="37"/>
    </row>
    <row r="3913" spans="7:8" x14ac:dyDescent="0.3">
      <c r="G3913" s="35"/>
      <c r="H3913" s="37"/>
    </row>
    <row r="3914" spans="7:8" x14ac:dyDescent="0.3">
      <c r="G3914" s="35"/>
      <c r="H3914" s="37"/>
    </row>
    <row r="3915" spans="7:8" x14ac:dyDescent="0.3">
      <c r="G3915" s="35"/>
      <c r="H3915" s="37"/>
    </row>
    <row r="3916" spans="7:8" x14ac:dyDescent="0.3">
      <c r="G3916" s="35"/>
      <c r="H3916" s="37"/>
    </row>
    <row r="3917" spans="7:8" x14ac:dyDescent="0.3">
      <c r="G3917" s="35"/>
      <c r="H3917" s="37"/>
    </row>
    <row r="3918" spans="7:8" x14ac:dyDescent="0.3">
      <c r="G3918" s="35"/>
      <c r="H3918" s="37"/>
    </row>
    <row r="3919" spans="7:8" x14ac:dyDescent="0.3">
      <c r="G3919" s="35"/>
      <c r="H3919" s="37"/>
    </row>
    <row r="3920" spans="7:8" x14ac:dyDescent="0.3">
      <c r="G3920" s="35"/>
      <c r="H3920" s="37"/>
    </row>
    <row r="3921" spans="7:8" x14ac:dyDescent="0.3">
      <c r="G3921" s="35"/>
      <c r="H3921" s="37"/>
    </row>
    <row r="3922" spans="7:8" x14ac:dyDescent="0.3">
      <c r="G3922" s="35"/>
      <c r="H3922" s="37"/>
    </row>
    <row r="3923" spans="7:8" x14ac:dyDescent="0.3">
      <c r="G3923" s="35"/>
      <c r="H3923" s="37"/>
    </row>
    <row r="3924" spans="7:8" x14ac:dyDescent="0.3">
      <c r="G3924" s="35"/>
      <c r="H3924" s="37"/>
    </row>
    <row r="3925" spans="7:8" x14ac:dyDescent="0.3">
      <c r="G3925" s="35"/>
      <c r="H3925" s="37"/>
    </row>
    <row r="3926" spans="7:8" x14ac:dyDescent="0.3">
      <c r="G3926" s="35"/>
      <c r="H3926" s="37"/>
    </row>
    <row r="3927" spans="7:8" x14ac:dyDescent="0.3">
      <c r="G3927" s="35"/>
      <c r="H3927" s="37"/>
    </row>
    <row r="3928" spans="7:8" x14ac:dyDescent="0.3">
      <c r="G3928" s="35"/>
      <c r="H3928" s="37"/>
    </row>
    <row r="3929" spans="7:8" x14ac:dyDescent="0.3">
      <c r="G3929" s="35"/>
      <c r="H3929" s="37"/>
    </row>
    <row r="3930" spans="7:8" x14ac:dyDescent="0.3">
      <c r="G3930" s="35"/>
      <c r="H3930" s="37"/>
    </row>
    <row r="3931" spans="7:8" x14ac:dyDescent="0.3">
      <c r="G3931" s="35"/>
      <c r="H3931" s="37"/>
    </row>
    <row r="3932" spans="7:8" x14ac:dyDescent="0.3">
      <c r="G3932" s="35"/>
      <c r="H3932" s="37"/>
    </row>
    <row r="3933" spans="7:8" x14ac:dyDescent="0.3">
      <c r="G3933" s="35"/>
      <c r="H3933" s="37"/>
    </row>
    <row r="3934" spans="7:8" x14ac:dyDescent="0.3">
      <c r="G3934" s="35"/>
      <c r="H3934" s="37"/>
    </row>
    <row r="3935" spans="7:8" x14ac:dyDescent="0.3">
      <c r="G3935" s="35"/>
      <c r="H3935" s="37"/>
    </row>
    <row r="3936" spans="7:8" x14ac:dyDescent="0.3">
      <c r="G3936" s="35"/>
      <c r="H3936" s="37"/>
    </row>
    <row r="3937" spans="7:8" x14ac:dyDescent="0.3">
      <c r="G3937" s="35"/>
      <c r="H3937" s="37"/>
    </row>
    <row r="3938" spans="7:8" x14ac:dyDescent="0.3">
      <c r="G3938" s="35"/>
      <c r="H3938" s="37"/>
    </row>
    <row r="3939" spans="7:8" x14ac:dyDescent="0.3">
      <c r="G3939" s="35"/>
      <c r="H3939" s="37"/>
    </row>
    <row r="3940" spans="7:8" x14ac:dyDescent="0.3">
      <c r="G3940" s="35"/>
      <c r="H3940" s="37"/>
    </row>
    <row r="3941" spans="7:8" x14ac:dyDescent="0.3">
      <c r="G3941" s="35"/>
      <c r="H3941" s="37"/>
    </row>
    <row r="3942" spans="7:8" x14ac:dyDescent="0.3">
      <c r="G3942" s="35"/>
      <c r="H3942" s="37"/>
    </row>
    <row r="3943" spans="7:8" x14ac:dyDescent="0.3">
      <c r="G3943" s="35"/>
      <c r="H3943" s="37"/>
    </row>
    <row r="3944" spans="7:8" x14ac:dyDescent="0.3">
      <c r="G3944" s="35"/>
      <c r="H3944" s="37"/>
    </row>
    <row r="3945" spans="7:8" x14ac:dyDescent="0.3">
      <c r="G3945" s="35"/>
      <c r="H3945" s="37"/>
    </row>
    <row r="3946" spans="7:8" x14ac:dyDescent="0.3">
      <c r="G3946" s="35"/>
      <c r="H3946" s="37"/>
    </row>
    <row r="3947" spans="7:8" x14ac:dyDescent="0.3">
      <c r="G3947" s="35"/>
      <c r="H3947" s="37"/>
    </row>
    <row r="3948" spans="7:8" x14ac:dyDescent="0.3">
      <c r="G3948" s="35"/>
      <c r="H3948" s="37"/>
    </row>
    <row r="3949" spans="7:8" x14ac:dyDescent="0.3">
      <c r="G3949" s="35"/>
      <c r="H3949" s="37"/>
    </row>
    <row r="3950" spans="7:8" x14ac:dyDescent="0.3">
      <c r="G3950" s="35"/>
      <c r="H3950" s="37"/>
    </row>
    <row r="3951" spans="7:8" x14ac:dyDescent="0.3">
      <c r="G3951" s="35"/>
      <c r="H3951" s="37"/>
    </row>
    <row r="3952" spans="7:8" x14ac:dyDescent="0.3">
      <c r="G3952" s="35"/>
      <c r="H3952" s="37"/>
    </row>
    <row r="3953" spans="7:8" x14ac:dyDescent="0.3">
      <c r="G3953" s="35"/>
      <c r="H3953" s="37"/>
    </row>
    <row r="3954" spans="7:8" x14ac:dyDescent="0.3">
      <c r="G3954" s="35"/>
      <c r="H3954" s="37"/>
    </row>
    <row r="3955" spans="7:8" x14ac:dyDescent="0.3">
      <c r="G3955" s="35"/>
      <c r="H3955" s="37"/>
    </row>
    <row r="3956" spans="7:8" x14ac:dyDescent="0.3">
      <c r="G3956" s="35"/>
      <c r="H3956" s="37"/>
    </row>
    <row r="3957" spans="7:8" x14ac:dyDescent="0.3">
      <c r="G3957" s="35"/>
      <c r="H3957" s="37"/>
    </row>
    <row r="3958" spans="7:8" x14ac:dyDescent="0.3">
      <c r="G3958" s="35"/>
      <c r="H3958" s="37"/>
    </row>
    <row r="3959" spans="7:8" x14ac:dyDescent="0.3">
      <c r="G3959" s="35"/>
      <c r="H3959" s="37"/>
    </row>
    <row r="3960" spans="7:8" x14ac:dyDescent="0.3">
      <c r="G3960" s="35"/>
      <c r="H3960" s="37"/>
    </row>
    <row r="3961" spans="7:8" x14ac:dyDescent="0.3">
      <c r="G3961" s="35"/>
      <c r="H3961" s="37"/>
    </row>
    <row r="3962" spans="7:8" x14ac:dyDescent="0.3">
      <c r="G3962" s="35"/>
      <c r="H3962" s="37"/>
    </row>
    <row r="3963" spans="7:8" x14ac:dyDescent="0.3">
      <c r="G3963" s="35"/>
      <c r="H3963" s="37"/>
    </row>
    <row r="3964" spans="7:8" x14ac:dyDescent="0.3">
      <c r="G3964" s="35"/>
      <c r="H3964" s="37"/>
    </row>
    <row r="3965" spans="7:8" x14ac:dyDescent="0.3">
      <c r="G3965" s="35"/>
      <c r="H3965" s="37"/>
    </row>
    <row r="3966" spans="7:8" x14ac:dyDescent="0.3">
      <c r="G3966" s="35"/>
      <c r="H3966" s="37"/>
    </row>
    <row r="3967" spans="7:8" x14ac:dyDescent="0.3">
      <c r="G3967" s="35"/>
      <c r="H3967" s="37"/>
    </row>
    <row r="3968" spans="7:8" x14ac:dyDescent="0.3">
      <c r="G3968" s="35"/>
      <c r="H3968" s="37"/>
    </row>
    <row r="3969" spans="7:8" x14ac:dyDescent="0.3">
      <c r="G3969" s="35"/>
      <c r="H3969" s="37"/>
    </row>
    <row r="3970" spans="7:8" x14ac:dyDescent="0.3">
      <c r="G3970" s="35"/>
      <c r="H3970" s="37"/>
    </row>
    <row r="3971" spans="7:8" x14ac:dyDescent="0.3">
      <c r="G3971" s="35"/>
      <c r="H3971" s="37"/>
    </row>
    <row r="3972" spans="7:8" x14ac:dyDescent="0.3">
      <c r="G3972" s="35"/>
      <c r="H3972" s="37"/>
    </row>
    <row r="3973" spans="7:8" x14ac:dyDescent="0.3">
      <c r="G3973" s="35"/>
      <c r="H3973" s="37"/>
    </row>
    <row r="3974" spans="7:8" x14ac:dyDescent="0.3">
      <c r="G3974" s="35"/>
      <c r="H3974" s="37"/>
    </row>
    <row r="3975" spans="7:8" x14ac:dyDescent="0.3">
      <c r="G3975" s="35"/>
      <c r="H3975" s="37"/>
    </row>
    <row r="3976" spans="7:8" x14ac:dyDescent="0.3">
      <c r="G3976" s="35"/>
      <c r="H3976" s="37"/>
    </row>
    <row r="3977" spans="7:8" x14ac:dyDescent="0.3">
      <c r="G3977" s="35"/>
      <c r="H3977" s="37"/>
    </row>
    <row r="3978" spans="7:8" x14ac:dyDescent="0.3">
      <c r="G3978" s="35"/>
      <c r="H3978" s="37"/>
    </row>
    <row r="3979" spans="7:8" x14ac:dyDescent="0.3">
      <c r="G3979" s="35"/>
      <c r="H3979" s="37"/>
    </row>
    <row r="3980" spans="7:8" x14ac:dyDescent="0.3">
      <c r="G3980" s="35"/>
      <c r="H3980" s="37"/>
    </row>
    <row r="3981" spans="7:8" x14ac:dyDescent="0.3">
      <c r="G3981" s="35"/>
      <c r="H3981" s="37"/>
    </row>
    <row r="3982" spans="7:8" x14ac:dyDescent="0.3">
      <c r="G3982" s="35"/>
      <c r="H3982" s="37"/>
    </row>
    <row r="3983" spans="7:8" x14ac:dyDescent="0.3">
      <c r="G3983" s="35"/>
      <c r="H3983" s="37"/>
    </row>
    <row r="3984" spans="7:8" x14ac:dyDescent="0.3">
      <c r="G3984" s="35"/>
      <c r="H3984" s="37"/>
    </row>
    <row r="3985" spans="7:8" x14ac:dyDescent="0.3">
      <c r="G3985" s="35"/>
      <c r="H3985" s="37"/>
    </row>
    <row r="3986" spans="7:8" x14ac:dyDescent="0.3">
      <c r="G3986" s="35"/>
      <c r="H3986" s="37"/>
    </row>
    <row r="3987" spans="7:8" x14ac:dyDescent="0.3">
      <c r="G3987" s="35"/>
      <c r="H3987" s="37"/>
    </row>
    <row r="3988" spans="7:8" x14ac:dyDescent="0.3">
      <c r="G3988" s="35"/>
      <c r="H3988" s="37"/>
    </row>
    <row r="3989" spans="7:8" x14ac:dyDescent="0.3">
      <c r="G3989" s="35"/>
      <c r="H3989" s="37"/>
    </row>
    <row r="3990" spans="7:8" x14ac:dyDescent="0.3">
      <c r="G3990" s="35"/>
      <c r="H3990" s="37"/>
    </row>
    <row r="3991" spans="7:8" x14ac:dyDescent="0.3">
      <c r="G3991" s="35"/>
      <c r="H3991" s="37"/>
    </row>
    <row r="3992" spans="7:8" x14ac:dyDescent="0.3">
      <c r="G3992" s="35"/>
      <c r="H3992" s="37"/>
    </row>
    <row r="3993" spans="7:8" x14ac:dyDescent="0.3">
      <c r="G3993" s="35"/>
      <c r="H3993" s="37"/>
    </row>
    <row r="3994" spans="7:8" x14ac:dyDescent="0.3">
      <c r="G3994" s="35"/>
      <c r="H3994" s="37"/>
    </row>
    <row r="3995" spans="7:8" x14ac:dyDescent="0.3">
      <c r="G3995" s="35"/>
      <c r="H3995" s="37"/>
    </row>
    <row r="3996" spans="7:8" x14ac:dyDescent="0.3">
      <c r="G3996" s="35"/>
      <c r="H3996" s="37"/>
    </row>
    <row r="3997" spans="7:8" x14ac:dyDescent="0.3">
      <c r="G3997" s="35"/>
      <c r="H3997" s="37"/>
    </row>
    <row r="3998" spans="7:8" x14ac:dyDescent="0.3">
      <c r="G3998" s="35"/>
      <c r="H3998" s="37"/>
    </row>
    <row r="3999" spans="7:8" x14ac:dyDescent="0.3">
      <c r="G3999" s="35"/>
      <c r="H3999" s="37"/>
    </row>
    <row r="4000" spans="7:8" x14ac:dyDescent="0.3">
      <c r="G4000" s="35"/>
      <c r="H4000" s="37"/>
    </row>
    <row r="4001" spans="7:8" x14ac:dyDescent="0.3">
      <c r="G4001" s="35"/>
      <c r="H4001" s="37"/>
    </row>
    <row r="4002" spans="7:8" x14ac:dyDescent="0.3">
      <c r="G4002" s="35"/>
      <c r="H4002" s="37"/>
    </row>
    <row r="4003" spans="7:8" x14ac:dyDescent="0.3">
      <c r="G4003" s="35"/>
      <c r="H4003" s="37"/>
    </row>
    <row r="4004" spans="7:8" x14ac:dyDescent="0.3">
      <c r="G4004" s="35"/>
      <c r="H4004" s="37"/>
    </row>
    <row r="4005" spans="7:8" x14ac:dyDescent="0.3">
      <c r="G4005" s="35"/>
      <c r="H4005" s="37"/>
    </row>
    <row r="4006" spans="7:8" x14ac:dyDescent="0.3">
      <c r="G4006" s="35"/>
      <c r="H4006" s="37"/>
    </row>
    <row r="4007" spans="7:8" x14ac:dyDescent="0.3">
      <c r="G4007" s="35"/>
      <c r="H4007" s="37"/>
    </row>
    <row r="4008" spans="7:8" x14ac:dyDescent="0.3">
      <c r="G4008" s="35"/>
      <c r="H4008" s="37"/>
    </row>
    <row r="4009" spans="7:8" x14ac:dyDescent="0.3">
      <c r="G4009" s="35"/>
      <c r="H4009" s="37"/>
    </row>
    <row r="4010" spans="7:8" x14ac:dyDescent="0.3">
      <c r="G4010" s="35"/>
      <c r="H4010" s="37"/>
    </row>
    <row r="4011" spans="7:8" x14ac:dyDescent="0.3">
      <c r="G4011" s="35"/>
      <c r="H4011" s="37"/>
    </row>
    <row r="4012" spans="7:8" x14ac:dyDescent="0.3">
      <c r="G4012" s="35"/>
      <c r="H4012" s="37"/>
    </row>
    <row r="4013" spans="7:8" x14ac:dyDescent="0.3">
      <c r="G4013" s="35"/>
      <c r="H4013" s="37"/>
    </row>
    <row r="4014" spans="7:8" x14ac:dyDescent="0.3">
      <c r="G4014" s="35"/>
      <c r="H4014" s="37"/>
    </row>
    <row r="4015" spans="7:8" x14ac:dyDescent="0.3">
      <c r="G4015" s="35"/>
      <c r="H4015" s="37"/>
    </row>
    <row r="4016" spans="7:8" x14ac:dyDescent="0.3">
      <c r="G4016" s="35"/>
      <c r="H4016" s="37"/>
    </row>
    <row r="4017" spans="7:8" x14ac:dyDescent="0.3">
      <c r="G4017" s="35"/>
      <c r="H4017" s="37"/>
    </row>
    <row r="4018" spans="7:8" x14ac:dyDescent="0.3">
      <c r="G4018" s="35"/>
      <c r="H4018" s="37"/>
    </row>
    <row r="4019" spans="7:8" x14ac:dyDescent="0.3">
      <c r="G4019" s="35"/>
      <c r="H4019" s="37"/>
    </row>
    <row r="4020" spans="7:8" x14ac:dyDescent="0.3">
      <c r="G4020" s="35"/>
      <c r="H4020" s="37"/>
    </row>
    <row r="4021" spans="7:8" x14ac:dyDescent="0.3">
      <c r="G4021" s="35"/>
      <c r="H4021" s="37"/>
    </row>
    <row r="4022" spans="7:8" x14ac:dyDescent="0.3">
      <c r="G4022" s="35"/>
      <c r="H4022" s="37"/>
    </row>
    <row r="4023" spans="7:8" x14ac:dyDescent="0.3">
      <c r="G4023" s="35"/>
      <c r="H4023" s="37"/>
    </row>
    <row r="4024" spans="7:8" x14ac:dyDescent="0.3">
      <c r="G4024" s="35"/>
      <c r="H4024" s="37"/>
    </row>
    <row r="4025" spans="7:8" x14ac:dyDescent="0.3">
      <c r="G4025" s="35"/>
      <c r="H4025" s="37"/>
    </row>
    <row r="4026" spans="7:8" x14ac:dyDescent="0.3">
      <c r="G4026" s="35"/>
      <c r="H4026" s="37"/>
    </row>
    <row r="4027" spans="7:8" x14ac:dyDescent="0.3">
      <c r="G4027" s="35"/>
      <c r="H4027" s="37"/>
    </row>
    <row r="4028" spans="7:8" x14ac:dyDescent="0.3">
      <c r="G4028" s="35"/>
      <c r="H4028" s="37"/>
    </row>
    <row r="4029" spans="7:8" x14ac:dyDescent="0.3">
      <c r="G4029" s="35"/>
      <c r="H4029" s="37"/>
    </row>
    <row r="4030" spans="7:8" x14ac:dyDescent="0.3">
      <c r="G4030" s="35"/>
      <c r="H4030" s="37"/>
    </row>
    <row r="4031" spans="7:8" x14ac:dyDescent="0.3">
      <c r="G4031" s="35"/>
      <c r="H4031" s="37"/>
    </row>
    <row r="4032" spans="7:8" x14ac:dyDescent="0.3">
      <c r="G4032" s="35"/>
      <c r="H4032" s="37"/>
    </row>
    <row r="4033" spans="7:8" x14ac:dyDescent="0.3">
      <c r="G4033" s="35"/>
      <c r="H4033" s="37"/>
    </row>
    <row r="4034" spans="7:8" x14ac:dyDescent="0.3">
      <c r="G4034" s="35"/>
      <c r="H4034" s="37"/>
    </row>
    <row r="4035" spans="7:8" x14ac:dyDescent="0.3">
      <c r="G4035" s="35"/>
      <c r="H4035" s="37"/>
    </row>
    <row r="4036" spans="7:8" x14ac:dyDescent="0.3">
      <c r="G4036" s="35"/>
      <c r="H4036" s="37"/>
    </row>
    <row r="4037" spans="7:8" x14ac:dyDescent="0.3">
      <c r="G4037" s="35"/>
      <c r="H4037" s="37"/>
    </row>
    <row r="4038" spans="7:8" x14ac:dyDescent="0.3">
      <c r="G4038" s="35"/>
      <c r="H4038" s="37"/>
    </row>
    <row r="4039" spans="7:8" x14ac:dyDescent="0.3">
      <c r="G4039" s="35"/>
      <c r="H4039" s="37"/>
    </row>
    <row r="4040" spans="7:8" x14ac:dyDescent="0.3">
      <c r="G4040" s="35"/>
      <c r="H4040" s="37"/>
    </row>
    <row r="4041" spans="7:8" x14ac:dyDescent="0.3">
      <c r="G4041" s="35"/>
      <c r="H4041" s="37"/>
    </row>
    <row r="4042" spans="7:8" x14ac:dyDescent="0.3">
      <c r="G4042" s="35"/>
      <c r="H4042" s="37"/>
    </row>
    <row r="4043" spans="7:8" x14ac:dyDescent="0.3">
      <c r="G4043" s="35"/>
      <c r="H4043" s="37"/>
    </row>
    <row r="4044" spans="7:8" x14ac:dyDescent="0.3">
      <c r="G4044" s="35"/>
      <c r="H4044" s="37"/>
    </row>
    <row r="4045" spans="7:8" x14ac:dyDescent="0.3">
      <c r="G4045" s="35"/>
      <c r="H4045" s="37"/>
    </row>
    <row r="4046" spans="7:8" x14ac:dyDescent="0.3">
      <c r="G4046" s="35"/>
      <c r="H4046" s="37"/>
    </row>
    <row r="4047" spans="7:8" x14ac:dyDescent="0.3">
      <c r="G4047" s="35"/>
      <c r="H4047" s="37"/>
    </row>
    <row r="4048" spans="7:8" x14ac:dyDescent="0.3">
      <c r="G4048" s="35"/>
      <c r="H4048" s="37"/>
    </row>
    <row r="4049" spans="7:8" x14ac:dyDescent="0.3">
      <c r="G4049" s="35"/>
      <c r="H4049" s="37"/>
    </row>
    <row r="4050" spans="7:8" x14ac:dyDescent="0.3">
      <c r="G4050" s="35"/>
      <c r="H4050" s="37"/>
    </row>
    <row r="4051" spans="7:8" x14ac:dyDescent="0.3">
      <c r="G4051" s="35"/>
      <c r="H4051" s="37"/>
    </row>
    <row r="4052" spans="7:8" x14ac:dyDescent="0.3">
      <c r="G4052" s="35"/>
      <c r="H4052" s="37"/>
    </row>
    <row r="4053" spans="7:8" x14ac:dyDescent="0.3">
      <c r="G4053" s="35"/>
      <c r="H4053" s="37"/>
    </row>
    <row r="4054" spans="7:8" x14ac:dyDescent="0.3">
      <c r="G4054" s="35"/>
      <c r="H4054" s="37"/>
    </row>
    <row r="4055" spans="7:8" x14ac:dyDescent="0.3">
      <c r="G4055" s="35"/>
      <c r="H4055" s="37"/>
    </row>
    <row r="4056" spans="7:8" x14ac:dyDescent="0.3">
      <c r="G4056" s="35"/>
      <c r="H4056" s="37"/>
    </row>
    <row r="4057" spans="7:8" x14ac:dyDescent="0.3">
      <c r="G4057" s="35"/>
      <c r="H4057" s="37"/>
    </row>
    <row r="4058" spans="7:8" x14ac:dyDescent="0.3">
      <c r="G4058" s="35"/>
      <c r="H4058" s="37"/>
    </row>
    <row r="4059" spans="7:8" x14ac:dyDescent="0.3">
      <c r="G4059" s="35"/>
      <c r="H4059" s="37"/>
    </row>
    <row r="4060" spans="7:8" x14ac:dyDescent="0.3">
      <c r="G4060" s="35"/>
      <c r="H4060" s="37"/>
    </row>
    <row r="4061" spans="7:8" x14ac:dyDescent="0.3">
      <c r="G4061" s="35"/>
      <c r="H4061" s="37"/>
    </row>
    <row r="4062" spans="7:8" x14ac:dyDescent="0.3">
      <c r="G4062" s="35"/>
      <c r="H4062" s="37"/>
    </row>
    <row r="4063" spans="7:8" x14ac:dyDescent="0.3">
      <c r="G4063" s="35"/>
      <c r="H4063" s="37"/>
    </row>
    <row r="4064" spans="7:8" x14ac:dyDescent="0.3">
      <c r="G4064" s="35"/>
      <c r="H4064" s="37"/>
    </row>
    <row r="4065" spans="7:8" x14ac:dyDescent="0.3">
      <c r="G4065" s="35"/>
      <c r="H4065" s="37"/>
    </row>
    <row r="4066" spans="7:8" x14ac:dyDescent="0.3">
      <c r="G4066" s="35"/>
      <c r="H4066" s="37"/>
    </row>
    <row r="4067" spans="7:8" x14ac:dyDescent="0.3">
      <c r="G4067" s="35"/>
      <c r="H4067" s="37"/>
    </row>
    <row r="4068" spans="7:8" x14ac:dyDescent="0.3">
      <c r="G4068" s="35"/>
      <c r="H4068" s="37"/>
    </row>
    <row r="4069" spans="7:8" x14ac:dyDescent="0.3">
      <c r="G4069" s="35"/>
      <c r="H4069" s="37"/>
    </row>
    <row r="4070" spans="7:8" x14ac:dyDescent="0.3">
      <c r="G4070" s="35"/>
      <c r="H4070" s="37"/>
    </row>
    <row r="4071" spans="7:8" x14ac:dyDescent="0.3">
      <c r="G4071" s="35"/>
      <c r="H4071" s="37"/>
    </row>
    <row r="4072" spans="7:8" x14ac:dyDescent="0.3">
      <c r="G4072" s="35"/>
      <c r="H4072" s="37"/>
    </row>
    <row r="4073" spans="7:8" x14ac:dyDescent="0.3">
      <c r="G4073" s="35"/>
      <c r="H4073" s="37"/>
    </row>
    <row r="4074" spans="7:8" x14ac:dyDescent="0.3">
      <c r="G4074" s="35"/>
      <c r="H4074" s="37"/>
    </row>
    <row r="4075" spans="7:8" x14ac:dyDescent="0.3">
      <c r="G4075" s="35"/>
      <c r="H4075" s="37"/>
    </row>
    <row r="4076" spans="7:8" x14ac:dyDescent="0.3">
      <c r="G4076" s="35"/>
      <c r="H4076" s="37"/>
    </row>
    <row r="4077" spans="7:8" x14ac:dyDescent="0.3">
      <c r="G4077" s="35"/>
      <c r="H4077" s="37"/>
    </row>
    <row r="4078" spans="7:8" x14ac:dyDescent="0.3">
      <c r="G4078" s="35"/>
      <c r="H4078" s="37"/>
    </row>
    <row r="4079" spans="7:8" x14ac:dyDescent="0.3">
      <c r="G4079" s="35"/>
      <c r="H4079" s="37"/>
    </row>
    <row r="4080" spans="7:8" x14ac:dyDescent="0.3">
      <c r="G4080" s="35"/>
      <c r="H4080" s="37"/>
    </row>
    <row r="4081" spans="7:8" x14ac:dyDescent="0.3">
      <c r="G4081" s="35"/>
      <c r="H4081" s="37"/>
    </row>
    <row r="4082" spans="7:8" x14ac:dyDescent="0.3">
      <c r="G4082" s="35"/>
      <c r="H4082" s="37"/>
    </row>
    <row r="4083" spans="7:8" x14ac:dyDescent="0.3">
      <c r="G4083" s="35"/>
      <c r="H4083" s="37"/>
    </row>
    <row r="4084" spans="7:8" x14ac:dyDescent="0.3">
      <c r="G4084" s="35"/>
      <c r="H4084" s="37"/>
    </row>
    <row r="4085" spans="7:8" x14ac:dyDescent="0.3">
      <c r="G4085" s="35"/>
      <c r="H4085" s="37"/>
    </row>
    <row r="4086" spans="7:8" x14ac:dyDescent="0.3">
      <c r="G4086" s="35"/>
      <c r="H4086" s="37"/>
    </row>
    <row r="4087" spans="7:8" x14ac:dyDescent="0.3">
      <c r="G4087" s="35"/>
      <c r="H4087" s="37"/>
    </row>
    <row r="4088" spans="7:8" x14ac:dyDescent="0.3">
      <c r="G4088" s="35"/>
      <c r="H4088" s="37"/>
    </row>
    <row r="4089" spans="7:8" x14ac:dyDescent="0.3">
      <c r="G4089" s="35"/>
      <c r="H4089" s="37"/>
    </row>
    <row r="4090" spans="7:8" x14ac:dyDescent="0.3">
      <c r="G4090" s="35"/>
      <c r="H4090" s="37"/>
    </row>
    <row r="4091" spans="7:8" x14ac:dyDescent="0.3">
      <c r="G4091" s="35"/>
      <c r="H4091" s="37"/>
    </row>
    <row r="4092" spans="7:8" x14ac:dyDescent="0.3">
      <c r="G4092" s="35"/>
      <c r="H4092" s="37"/>
    </row>
    <row r="4093" spans="7:8" x14ac:dyDescent="0.3">
      <c r="G4093" s="35"/>
      <c r="H4093" s="37"/>
    </row>
    <row r="4094" spans="7:8" x14ac:dyDescent="0.3">
      <c r="G4094" s="35"/>
      <c r="H4094" s="37"/>
    </row>
    <row r="4095" spans="7:8" x14ac:dyDescent="0.3">
      <c r="G4095" s="35"/>
      <c r="H4095" s="37"/>
    </row>
    <row r="4096" spans="7:8" x14ac:dyDescent="0.3">
      <c r="G4096" s="35"/>
      <c r="H4096" s="37"/>
    </row>
    <row r="4097" spans="7:8" x14ac:dyDescent="0.3">
      <c r="G4097" s="35"/>
      <c r="H4097" s="37"/>
    </row>
    <row r="4098" spans="7:8" x14ac:dyDescent="0.3">
      <c r="G4098" s="35"/>
      <c r="H4098" s="37"/>
    </row>
    <row r="4099" spans="7:8" x14ac:dyDescent="0.3">
      <c r="G4099" s="35"/>
      <c r="H4099" s="37"/>
    </row>
    <row r="4100" spans="7:8" x14ac:dyDescent="0.3">
      <c r="G4100" s="35"/>
      <c r="H4100" s="37"/>
    </row>
    <row r="4101" spans="7:8" x14ac:dyDescent="0.3">
      <c r="G4101" s="35"/>
      <c r="H4101" s="37"/>
    </row>
    <row r="4102" spans="7:8" x14ac:dyDescent="0.3">
      <c r="G4102" s="35"/>
      <c r="H4102" s="37"/>
    </row>
    <row r="4103" spans="7:8" x14ac:dyDescent="0.3">
      <c r="G4103" s="35"/>
      <c r="H4103" s="37"/>
    </row>
    <row r="4104" spans="7:8" x14ac:dyDescent="0.3">
      <c r="G4104" s="35"/>
      <c r="H4104" s="37"/>
    </row>
    <row r="4105" spans="7:8" x14ac:dyDescent="0.3">
      <c r="G4105" s="35"/>
      <c r="H4105" s="37"/>
    </row>
    <row r="4106" spans="7:8" x14ac:dyDescent="0.3">
      <c r="G4106" s="35"/>
      <c r="H4106" s="37"/>
    </row>
    <row r="4107" spans="7:8" x14ac:dyDescent="0.3">
      <c r="G4107" s="35"/>
      <c r="H4107" s="37"/>
    </row>
    <row r="4108" spans="7:8" x14ac:dyDescent="0.3">
      <c r="G4108" s="35"/>
      <c r="H4108" s="37"/>
    </row>
    <row r="4109" spans="7:8" x14ac:dyDescent="0.3">
      <c r="G4109" s="35"/>
      <c r="H4109" s="37"/>
    </row>
    <row r="4110" spans="7:8" x14ac:dyDescent="0.3">
      <c r="G4110" s="35"/>
      <c r="H4110" s="37"/>
    </row>
    <row r="4111" spans="7:8" x14ac:dyDescent="0.3">
      <c r="G4111" s="35"/>
      <c r="H4111" s="37"/>
    </row>
    <row r="4112" spans="7:8" x14ac:dyDescent="0.3">
      <c r="G4112" s="35"/>
      <c r="H4112" s="37"/>
    </row>
    <row r="4113" spans="7:8" x14ac:dyDescent="0.3">
      <c r="G4113" s="35"/>
      <c r="H4113" s="37"/>
    </row>
    <row r="4114" spans="7:8" x14ac:dyDescent="0.3">
      <c r="G4114" s="35"/>
      <c r="H4114" s="37"/>
    </row>
    <row r="4115" spans="7:8" x14ac:dyDescent="0.3">
      <c r="G4115" s="35"/>
      <c r="H4115" s="37"/>
    </row>
    <row r="4116" spans="7:8" x14ac:dyDescent="0.3">
      <c r="G4116" s="35"/>
      <c r="H4116" s="37"/>
    </row>
    <row r="4117" spans="7:8" x14ac:dyDescent="0.3">
      <c r="G4117" s="35"/>
      <c r="H4117" s="37"/>
    </row>
    <row r="4118" spans="7:8" x14ac:dyDescent="0.3">
      <c r="G4118" s="35"/>
      <c r="H4118" s="37"/>
    </row>
    <row r="4119" spans="7:8" x14ac:dyDescent="0.3">
      <c r="G4119" s="35"/>
      <c r="H4119" s="37"/>
    </row>
    <row r="4120" spans="7:8" x14ac:dyDescent="0.3">
      <c r="G4120" s="35"/>
      <c r="H4120" s="37"/>
    </row>
    <row r="4121" spans="7:8" x14ac:dyDescent="0.3">
      <c r="G4121" s="35"/>
      <c r="H4121" s="37"/>
    </row>
    <row r="4122" spans="7:8" x14ac:dyDescent="0.3">
      <c r="G4122" s="35"/>
      <c r="H4122" s="37"/>
    </row>
    <row r="4123" spans="7:8" x14ac:dyDescent="0.3">
      <c r="G4123" s="35"/>
      <c r="H4123" s="37"/>
    </row>
    <row r="4124" spans="7:8" x14ac:dyDescent="0.3">
      <c r="G4124" s="35"/>
      <c r="H4124" s="37"/>
    </row>
    <row r="4125" spans="7:8" x14ac:dyDescent="0.3">
      <c r="G4125" s="35"/>
      <c r="H4125" s="37"/>
    </row>
    <row r="4126" spans="7:8" x14ac:dyDescent="0.3">
      <c r="G4126" s="35"/>
      <c r="H4126" s="37"/>
    </row>
    <row r="4127" spans="7:8" x14ac:dyDescent="0.3">
      <c r="G4127" s="35"/>
      <c r="H4127" s="37"/>
    </row>
    <row r="4128" spans="7:8" x14ac:dyDescent="0.3">
      <c r="G4128" s="35"/>
      <c r="H4128" s="37"/>
    </row>
    <row r="4129" spans="7:8" x14ac:dyDescent="0.3">
      <c r="G4129" s="35"/>
      <c r="H4129" s="37"/>
    </row>
    <row r="4130" spans="7:8" x14ac:dyDescent="0.3">
      <c r="G4130" s="35"/>
      <c r="H4130" s="37"/>
    </row>
    <row r="4131" spans="7:8" x14ac:dyDescent="0.3">
      <c r="G4131" s="35"/>
      <c r="H4131" s="37"/>
    </row>
    <row r="4132" spans="7:8" x14ac:dyDescent="0.3">
      <c r="G4132" s="35"/>
      <c r="H4132" s="37"/>
    </row>
    <row r="4133" spans="7:8" x14ac:dyDescent="0.3">
      <c r="G4133" s="35"/>
      <c r="H4133" s="37"/>
    </row>
    <row r="4134" spans="7:8" x14ac:dyDescent="0.3">
      <c r="G4134" s="35"/>
      <c r="H4134" s="37"/>
    </row>
    <row r="4135" spans="7:8" x14ac:dyDescent="0.3">
      <c r="G4135" s="35"/>
      <c r="H4135" s="37"/>
    </row>
    <row r="4136" spans="7:8" x14ac:dyDescent="0.3">
      <c r="G4136" s="35"/>
      <c r="H4136" s="37"/>
    </row>
    <row r="4137" spans="7:8" x14ac:dyDescent="0.3">
      <c r="G4137" s="35"/>
      <c r="H4137" s="37"/>
    </row>
    <row r="4138" spans="7:8" x14ac:dyDescent="0.3">
      <c r="G4138" s="35"/>
      <c r="H4138" s="37"/>
    </row>
    <row r="4139" spans="7:8" x14ac:dyDescent="0.3">
      <c r="G4139" s="35"/>
      <c r="H4139" s="37"/>
    </row>
    <row r="4140" spans="7:8" x14ac:dyDescent="0.3">
      <c r="G4140" s="35"/>
      <c r="H4140" s="37"/>
    </row>
    <row r="4141" spans="7:8" x14ac:dyDescent="0.3">
      <c r="G4141" s="35"/>
      <c r="H4141" s="37"/>
    </row>
    <row r="4142" spans="7:8" x14ac:dyDescent="0.3">
      <c r="G4142" s="35"/>
      <c r="H4142" s="37"/>
    </row>
    <row r="4143" spans="7:8" x14ac:dyDescent="0.3">
      <c r="G4143" s="35"/>
      <c r="H4143" s="37"/>
    </row>
    <row r="4144" spans="7:8" x14ac:dyDescent="0.3">
      <c r="G4144" s="35"/>
      <c r="H4144" s="37"/>
    </row>
    <row r="4145" spans="7:8" x14ac:dyDescent="0.3">
      <c r="G4145" s="35"/>
      <c r="H4145" s="37"/>
    </row>
    <row r="4146" spans="7:8" x14ac:dyDescent="0.3">
      <c r="G4146" s="35"/>
      <c r="H4146" s="37"/>
    </row>
    <row r="4147" spans="7:8" x14ac:dyDescent="0.3">
      <c r="G4147" s="35"/>
      <c r="H4147" s="37"/>
    </row>
    <row r="4148" spans="7:8" x14ac:dyDescent="0.3">
      <c r="G4148" s="35"/>
      <c r="H4148" s="37"/>
    </row>
    <row r="4149" spans="7:8" x14ac:dyDescent="0.3">
      <c r="G4149" s="35"/>
      <c r="H4149" s="37"/>
    </row>
    <row r="4150" spans="7:8" x14ac:dyDescent="0.3">
      <c r="G4150" s="35"/>
      <c r="H4150" s="37"/>
    </row>
    <row r="4151" spans="7:8" x14ac:dyDescent="0.3">
      <c r="G4151" s="35"/>
      <c r="H4151" s="37"/>
    </row>
    <row r="4152" spans="7:8" x14ac:dyDescent="0.3">
      <c r="G4152" s="35"/>
      <c r="H4152" s="37"/>
    </row>
    <row r="4153" spans="7:8" x14ac:dyDescent="0.3">
      <c r="G4153" s="35"/>
      <c r="H4153" s="37"/>
    </row>
    <row r="4154" spans="7:8" x14ac:dyDescent="0.3">
      <c r="G4154" s="35"/>
      <c r="H4154" s="37"/>
    </row>
    <row r="4155" spans="7:8" x14ac:dyDescent="0.3">
      <c r="G4155" s="35"/>
      <c r="H4155" s="37"/>
    </row>
    <row r="4156" spans="7:8" x14ac:dyDescent="0.3">
      <c r="G4156" s="35"/>
      <c r="H4156" s="37"/>
    </row>
    <row r="4157" spans="7:8" x14ac:dyDescent="0.3">
      <c r="G4157" s="35"/>
      <c r="H4157" s="37"/>
    </row>
    <row r="4158" spans="7:8" x14ac:dyDescent="0.3">
      <c r="G4158" s="35"/>
      <c r="H4158" s="37"/>
    </row>
    <row r="4159" spans="7:8" x14ac:dyDescent="0.3">
      <c r="G4159" s="35"/>
      <c r="H4159" s="37"/>
    </row>
    <row r="4160" spans="7:8" x14ac:dyDescent="0.3">
      <c r="G4160" s="35"/>
      <c r="H4160" s="37"/>
    </row>
    <row r="4161" spans="7:8" x14ac:dyDescent="0.3">
      <c r="G4161" s="35"/>
      <c r="H4161" s="37"/>
    </row>
    <row r="4162" spans="7:8" x14ac:dyDescent="0.3">
      <c r="G4162" s="35"/>
      <c r="H4162" s="37"/>
    </row>
    <row r="4163" spans="7:8" x14ac:dyDescent="0.3">
      <c r="G4163" s="35"/>
      <c r="H4163" s="37"/>
    </row>
    <row r="4164" spans="7:8" x14ac:dyDescent="0.3">
      <c r="G4164" s="35"/>
      <c r="H4164" s="37"/>
    </row>
    <row r="4165" spans="7:8" x14ac:dyDescent="0.3">
      <c r="G4165" s="35"/>
      <c r="H4165" s="37"/>
    </row>
    <row r="4166" spans="7:8" x14ac:dyDescent="0.3">
      <c r="G4166" s="35"/>
      <c r="H4166" s="37"/>
    </row>
    <row r="4167" spans="7:8" x14ac:dyDescent="0.3">
      <c r="G4167" s="35"/>
      <c r="H4167" s="37"/>
    </row>
    <row r="4168" spans="7:8" x14ac:dyDescent="0.3">
      <c r="G4168" s="35"/>
      <c r="H4168" s="37"/>
    </row>
    <row r="4169" spans="7:8" x14ac:dyDescent="0.3">
      <c r="G4169" s="35"/>
      <c r="H4169" s="37"/>
    </row>
    <row r="4170" spans="7:8" x14ac:dyDescent="0.3">
      <c r="G4170" s="35"/>
      <c r="H4170" s="37"/>
    </row>
  </sheetData>
  <printOptions horizontalCentered="1" verticalCentered="1" gridLines="1"/>
  <pageMargins left="0" right="0" top="0" bottom="0" header="0" footer="0"/>
  <pageSetup scale="83" fitToHeight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 AW Standings</vt:lpstr>
      <vt:lpstr>2022 AW Scores</vt:lpstr>
      <vt:lpstr>'2022 AW Standings'!ASTAB</vt:lpstr>
      <vt:lpstr>'2022 AW Scores'!Print_Titles</vt:lpstr>
    </vt:vector>
  </TitlesOfParts>
  <Company>Brehm Communications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Mankiewicz</dc:creator>
  <cp:keywords>Standings</cp:keywords>
  <cp:lastModifiedBy>Paul Mankiewicz</cp:lastModifiedBy>
  <cp:lastPrinted>2023-02-19T15:43:59Z</cp:lastPrinted>
  <dcterms:created xsi:type="dcterms:W3CDTF">2002-10-11T16:52:40Z</dcterms:created>
  <dcterms:modified xsi:type="dcterms:W3CDTF">2023-02-27T09:41:11Z</dcterms:modified>
</cp:coreProperties>
</file>